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60" windowWidth="20490" windowHeight="7695" activeTab="0"/>
  </bookViews>
  <sheets>
    <sheet name="Reporte de Formatos" sheetId="1" r:id="rId1"/>
    <sheet name="Tabla 239892" sheetId="2" r:id="rId2"/>
    <sheet name="Tabla 239893" sheetId="3" r:id="rId3"/>
    <sheet name="Tabla 239894" sheetId="4" r:id="rId4"/>
    <sheet name="hidden1" sheetId="5" r:id="rId5"/>
    <sheet name="hidden_Tabla_2398922" sheetId="6" r:id="rId6"/>
    <sheet name="hidden_Tabla_2398921" sheetId="7" r:id="rId7"/>
    <sheet name="hidden_Tabla_2398941" sheetId="8" r:id="rId8"/>
    <sheet name="hidden_Tabla_2398942" sheetId="9" r:id="rId9"/>
    <sheet name="hidden_Tabla_2398943" sheetId="10" r:id="rId10"/>
  </sheets>
  <definedNames>
    <definedName name="hidden_Tabla_2398921">'hidden_Tabla_2398921'!$A$1:$A$26</definedName>
    <definedName name="hidden_Tabla_2398922">'hidden_Tabla_2398922'!$A$1:$A$41</definedName>
    <definedName name="hidden_Tabla_2398941">'hidden_Tabla_2398941'!$A$1:$A$26</definedName>
    <definedName name="hidden_Tabla_2398942">'hidden_Tabla_2398942'!$A$1:$A$41</definedName>
    <definedName name="hidden_Tabla_2398943">'hidden_Tabla_2398943'!$A$1:$A$32</definedName>
    <definedName name="hidden1">'hidden1'!$A$1:$A$2</definedName>
    <definedName name="_xlnm.Print_Titles" localSheetId="0">'Reporte de Formatos'!$2:$7</definedName>
  </definedNames>
  <calcPr fullCalcOnLoad="1"/>
</workbook>
</file>

<file path=xl/sharedStrings.xml><?xml version="1.0" encoding="utf-8"?>
<sst xmlns="http://schemas.openxmlformats.org/spreadsheetml/2006/main" count="1544" uniqueCount="443">
  <si>
    <t>en línea</t>
  </si>
  <si>
    <t xml:space="preserve">presencial </t>
  </si>
  <si>
    <t>36177</t>
  </si>
  <si>
    <t>TITULO</t>
  </si>
  <si>
    <t>NOMBRE CORTO</t>
  </si>
  <si>
    <t>DESCRIPCION</t>
  </si>
  <si>
    <t xml:space="preserve">Servicios que ofrece el sujeto obligado </t>
  </si>
  <si>
    <t>Servicios que ofrece el s</t>
  </si>
  <si>
    <t>1</t>
  </si>
  <si>
    <t>2</t>
  </si>
  <si>
    <t>9</t>
  </si>
  <si>
    <t>7</t>
  </si>
  <si>
    <t>10</t>
  </si>
  <si>
    <t>4</t>
  </si>
  <si>
    <t>12</t>
  </si>
  <si>
    <t>13</t>
  </si>
  <si>
    <t>14</t>
  </si>
  <si>
    <t>239877</t>
  </si>
  <si>
    <t>239880</t>
  </si>
  <si>
    <t>239879</t>
  </si>
  <si>
    <t>239882</t>
  </si>
  <si>
    <t>239891</t>
  </si>
  <si>
    <t>239883</t>
  </si>
  <si>
    <t>239884</t>
  </si>
  <si>
    <t>239890</t>
  </si>
  <si>
    <t>239875</t>
  </si>
  <si>
    <t>239892</t>
  </si>
  <si>
    <t>239876</t>
  </si>
  <si>
    <t>239885</t>
  </si>
  <si>
    <t>239893</t>
  </si>
  <si>
    <t>239881</t>
  </si>
  <si>
    <t>239886</t>
  </si>
  <si>
    <t>239894</t>
  </si>
  <si>
    <t>239889</t>
  </si>
  <si>
    <t>239888</t>
  </si>
  <si>
    <t>239887</t>
  </si>
  <si>
    <t>239878</t>
  </si>
  <si>
    <t>239895</t>
  </si>
  <si>
    <t>239896</t>
  </si>
  <si>
    <t>239897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</si>
  <si>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</si>
  <si>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</si>
  <si>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</si>
  <si>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</si>
  <si>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</si>
  <si>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</si>
  <si>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</si>
  <si>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</si>
  <si>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</si>
  <si>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</si>
  <si>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</si>
  <si>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</si>
  <si>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</si>
  <si>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</si>
  <si>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</si>
  <si>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</si>
  <si>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</si>
  <si>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</si>
  <si>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</si>
  <si>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</si>
  <si>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</si>
  <si>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</si>
  <si>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</si>
  <si>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</si>
  <si>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</si>
  <si>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</si>
  <si>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</si>
  <si>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</si>
  <si>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</si>
  <si>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</si>
  <si>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</si>
  <si>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</si>
  <si>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</si>
  <si>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</si>
  <si>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</si>
  <si>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</si>
  <si>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</si>
  <si>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</si>
  <si>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</si>
  <si>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</si>
  <si>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</si>
  <si>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</si>
  <si>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</si>
  <si>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</si>
  <si>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</si>
  <si>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</si>
  <si>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</si>
  <si>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</si>
  <si>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</si>
  <si>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</si>
  <si>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</si>
  <si>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</si>
  <si>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</si>
  <si>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</si>
  <si>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</si>
  <si>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</si>
  <si>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</si>
  <si>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</si>
  <si>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</si>
  <si>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</si>
  <si>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</si>
  <si>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</si>
  <si>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</si>
  <si>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</si>
  <si>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</si>
  <si>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</si>
  <si>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</si>
  <si>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</si>
  <si>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</si>
  <si>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</si>
  <si>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</si>
  <si>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</si>
  <si>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</si>
  <si>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</si>
  <si>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</si>
  <si>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30499</t>
  </si>
  <si>
    <t>30500</t>
  </si>
  <si>
    <t>30501</t>
  </si>
  <si>
    <t>30502</t>
  </si>
  <si>
    <t>30503</t>
  </si>
  <si>
    <t>30504</t>
  </si>
  <si>
    <t>30505</t>
  </si>
  <si>
    <t>30506</t>
  </si>
  <si>
    <t>30507</t>
  </si>
  <si>
    <t>30508</t>
  </si>
  <si>
    <t>30509</t>
  </si>
  <si>
    <t>30510</t>
  </si>
  <si>
    <t>30511</t>
  </si>
  <si>
    <t>30512</t>
  </si>
  <si>
    <t>30513</t>
  </si>
  <si>
    <t>30514</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</si>
  <si>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</si>
  <si>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</si>
  <si>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</si>
  <si>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</si>
  <si>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</si>
  <si>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</si>
  <si>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</si>
  <si>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</si>
  <si>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</si>
  <si>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</si>
  <si>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</si>
  <si>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</si>
  <si>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</si>
  <si>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</si>
  <si>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</si>
  <si>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</si>
  <si>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</si>
  <si>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</si>
  <si>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</si>
  <si>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</si>
  <si>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30515</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</si>
  <si>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</si>
  <si>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</si>
  <si>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</si>
  <si>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</si>
  <si>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</si>
  <si>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</si>
  <si>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</si>
  <si>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</si>
  <si>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</si>
  <si>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</si>
  <si>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</si>
  <si>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</si>
  <si>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</si>
  <si>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</si>
  <si>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</si>
  <si>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</si>
  <si>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</si>
  <si>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</si>
  <si>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</si>
  <si>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</si>
  <si>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</si>
  <si>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</si>
  <si>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</si>
  <si>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</si>
  <si>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</si>
  <si>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</si>
  <si>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</si>
  <si>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</si>
  <si>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</si>
  <si>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</si>
  <si>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</si>
  <si>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</si>
  <si>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</si>
  <si>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</si>
  <si>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</si>
  <si>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30516</t>
  </si>
  <si>
    <t>30517</t>
  </si>
  <si>
    <t>30518</t>
  </si>
  <si>
    <t>30519</t>
  </si>
  <si>
    <t>30520</t>
  </si>
  <si>
    <t>30521</t>
  </si>
  <si>
    <t>30522</t>
  </si>
  <si>
    <t>30523</t>
  </si>
  <si>
    <t>30524</t>
  </si>
  <si>
    <t>30525</t>
  </si>
  <si>
    <t>30526</t>
  </si>
  <si>
    <t>30527</t>
  </si>
  <si>
    <t>30528</t>
  </si>
  <si>
    <t>30529</t>
  </si>
  <si>
    <t>30530</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</si>
  <si>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</si>
  <si>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</si>
  <si>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</si>
  <si>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</si>
  <si>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</si>
  <si>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</si>
  <si>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</si>
  <si>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</si>
  <si>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</si>
  <si>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</si>
  <si>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</si>
  <si>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</si>
  <si>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</si>
  <si>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</si>
  <si>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</si>
  <si>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</si>
  <si>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</si>
  <si>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</si>
  <si>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</si>
  <si>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</si>
  <si>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Oficinas centrales del DIF</t>
  </si>
  <si>
    <t>Población en general</t>
  </si>
  <si>
    <t>Inmediata</t>
  </si>
  <si>
    <t xml:space="preserve">                                   DIF                                                                                                                                                 </t>
  </si>
  <si>
    <t>Obrero</t>
  </si>
  <si>
    <t>Las Fuentes</t>
  </si>
  <si>
    <t>Zamora</t>
  </si>
  <si>
    <t>Michoacán</t>
  </si>
  <si>
    <t xml:space="preserve">Lunes a Viernes de 8:00 a 15:00 horas </t>
  </si>
  <si>
    <t>Psicoterapia individual, infantil, de pareja o familiar.</t>
  </si>
  <si>
    <t>GUERRERO</t>
  </si>
  <si>
    <t>Centro</t>
  </si>
  <si>
    <t>Seguimientos Psicológicos Legales</t>
  </si>
  <si>
    <t>Población que se encuentre bajo proceso judicial ya sea civil, familiar o penal.</t>
  </si>
  <si>
    <t>Oficio del Juzgado Correspondiente.</t>
  </si>
  <si>
    <t>Valoraciones Psicológicas civiles y familires (Divorcio, patria potestad, guarda y custodia, convivencia, adopción, etc.), Penales (Violencia familiar, abusos sexuales y violaciones, etc.) e Instituciones gubernamentales.</t>
  </si>
  <si>
    <t xml:space="preserve">Mejorar la salud mental especializada en las áreas cognitiva, afectiva y comportamental que nos ayude a enriquecer la calidad de vida general de los pacientes prosperando en su autoconcepto y autoconocimiento en pro de la solución de problemas.  </t>
  </si>
  <si>
    <t xml:space="preserve">Procedimiento ordenado y/o solicitado por el organo judicial correspondiente para mejorar la salud mental especializada en las áreas cognitiva, afectiva y comportamental que nos ayude a enriquecer la calidad de vida general de los pacientes en calidad de imputados o víctimas prosperando así en su autoconcepto y autoconocimiento en pro de la solución de problemas.  </t>
  </si>
  <si>
    <t>Determinar un perfil psicológico en cuanto a rasgos psico-socio-emocionales para así detectar la presencia o no de psicopatologías, trastornos de personalidad o alteraciones mentales y/u orgánicas que en su caso pudieran impedir el óptimo desarrollo mental, conductual y/o afectivo del individuo en sus distinas áreas de desarrollo.</t>
  </si>
  <si>
    <t>Art. 66 de Ley orgánica Municipal</t>
  </si>
  <si>
    <t>Art. 66 de Ley orgánica Municipal, Codigo de Procedimientos Civiles del Estado de Michoacán</t>
  </si>
  <si>
    <t>Art. 66 de la Ley Organica Municipal</t>
  </si>
  <si>
    <t>Consulta General</t>
  </si>
  <si>
    <t>Certificado Medico</t>
  </si>
  <si>
    <t>Certificado de Discapacidad</t>
  </si>
  <si>
    <t>Aplicación de ampolletas</t>
  </si>
  <si>
    <t>Toma de Presión</t>
  </si>
  <si>
    <t>toma de Glucosa</t>
  </si>
  <si>
    <t>Curaciones</t>
  </si>
  <si>
    <t xml:space="preserve">Copia de la tarjeta de circulacion del vehiculo, copia del INE de la persona con discapacidad, copia de comprobante de Domicilio, Certificado Medico de la persona con dicapacidad. </t>
  </si>
  <si>
    <t>Venta de medicamentos del cuadro basico a bajo costo</t>
  </si>
  <si>
    <t>Consulta medica general</t>
  </si>
  <si>
    <t>Obtención de Certificado Medico</t>
  </si>
  <si>
    <t>Obtención de calcomanía de discapacidad, para estacionarse en los cajones y lugares reservados para personas con discapacidad en el municipio.</t>
  </si>
  <si>
    <t>Obtener Certificado de Discapacidad</t>
  </si>
  <si>
    <t>Aplicar ampolletas bajo prescripcion medica</t>
  </si>
  <si>
    <t>Toma de presión arterial para llevar control</t>
  </si>
  <si>
    <t>Toma de nivel de glucosa para llevar control</t>
  </si>
  <si>
    <t>Curaciones en general que se puedan realizar en consultorio</t>
  </si>
  <si>
    <t>Obtener medicamento a bajo costo para mejorar la salud</t>
  </si>
  <si>
    <t>Receta medica para antibioticos</t>
  </si>
  <si>
    <t>Lista de precios</t>
  </si>
  <si>
    <t>COFEPRIS</t>
  </si>
  <si>
    <t>Asesoría Jurídica</t>
  </si>
  <si>
    <t>15 días</t>
  </si>
  <si>
    <t>Art. 66de la Ley Organica Municipal</t>
  </si>
  <si>
    <t>DIF MUNICIPAL</t>
  </si>
  <si>
    <t xml:space="preserve">Consulta Nutricional </t>
  </si>
  <si>
    <t xml:space="preserve">Población en general </t>
  </si>
  <si>
    <t>Diagnóstico nutricional y plan alimenticio individualizado</t>
  </si>
  <si>
    <t xml:space="preserve">Asistencia Social </t>
  </si>
  <si>
    <t>Poblacion de bajos recursos</t>
  </si>
  <si>
    <t>Apoyo en pañales, medicamentos, sillas de ruedas, auxiliares auditivos, hemodialisis, pasajes a otras ciudades para atención medica, lentes, muletas, leche en polvo, canalizaciones a especialistas y a instituciones de salud.</t>
  </si>
  <si>
    <t>Estudio Socio - Económico</t>
  </si>
  <si>
    <t>Realizar estudio minucioso sobre la situación economica, familiar y social en que se encuentra una familia o persona fisica que se encuentra en alguna situacion juridica.</t>
  </si>
  <si>
    <t>Receta medica, identificacion oficial, poliza del seguro popular, si cuenta con ella, carnet de citas en alguna intitucion de salud, diagnostico medico y se realizara visita domiciliaria para verificar la situacion economica y familiar.</t>
  </si>
  <si>
    <t>Oficio del Juzgado y/o institución correspondiente, comprobante de domicilio, identificacion oficial, comprobante de ingresos, recibos de servicios con los que cuente en su vivienda.</t>
  </si>
  <si>
    <t>Consulta Dental</t>
  </si>
  <si>
    <t xml:space="preserve">Codigo de Procedimientos Civiles y Familiares del Estado de michoacán </t>
  </si>
  <si>
    <t>Servicios basicos dentales y aplicación de fluor</t>
  </si>
  <si>
    <t>Aplicación de Amalgama</t>
  </si>
  <si>
    <t>Aplicación de Resina</t>
  </si>
  <si>
    <t>Aplicación de Ionomero de Vidrio</t>
  </si>
  <si>
    <t>Extracciones simples</t>
  </si>
  <si>
    <t>Extraccion del 3 molar</t>
  </si>
  <si>
    <t>Radiografia</t>
  </si>
  <si>
    <t>Profilaxis</t>
  </si>
  <si>
    <t>Rehabilitación Fisica</t>
  </si>
  <si>
    <t>Terapia fisíca a personas con alguna discapacidad temporal o permanente</t>
  </si>
  <si>
    <t>Consulta 50, terapia subsecuente 30</t>
  </si>
  <si>
    <t>Atencion a grupos de Adultos Mayores</t>
  </si>
  <si>
    <t>Atencion a Adultos Mayores con ejercicios y actividades recreativas de acuerdo a su edad</t>
  </si>
  <si>
    <t>Personas que tengan 60 años cumplidos</t>
  </si>
  <si>
    <t>Credencial de INAPAM, identificación oficial y acta de Nacimiento</t>
  </si>
  <si>
    <t>gratuito</t>
  </si>
  <si>
    <t>Nogal</t>
  </si>
  <si>
    <t>El Vergel</t>
  </si>
  <si>
    <t>CEDECO El Vergel</t>
  </si>
  <si>
    <t>PREP del Carmen</t>
  </si>
  <si>
    <t>Lerdo de Tejada</t>
  </si>
  <si>
    <t>s/n</t>
  </si>
  <si>
    <t>El Carmen</t>
  </si>
  <si>
    <t>CEDECO Salinas de Gortari</t>
  </si>
  <si>
    <t>30 de Septiembre</t>
  </si>
  <si>
    <t>Salinas de Gortari</t>
  </si>
  <si>
    <t xml:space="preserve">Samael Arcangel </t>
  </si>
  <si>
    <t>Quinta San Jose</t>
  </si>
  <si>
    <t>Centro de Integracion Juvenil</t>
  </si>
  <si>
    <t>Santiago</t>
  </si>
  <si>
    <t>Valencia 2da Seccion</t>
  </si>
  <si>
    <t xml:space="preserve">Miercoles de 10:00 a 13:00 horas </t>
  </si>
  <si>
    <t xml:space="preserve">Lunes de 10:00 a 13:00 horas </t>
  </si>
  <si>
    <t xml:space="preserve">Martes de 10:00 a 13:00 horas </t>
  </si>
  <si>
    <t xml:space="preserve">Jueves de 10:00 a 13:00 horas </t>
  </si>
  <si>
    <t xml:space="preserve">Viernes de 10:00 a 13:00 horas </t>
  </si>
  <si>
    <t>Victoria Ochoa Bustos</t>
  </si>
  <si>
    <t>Ivan de Jesus Martínez Vega</t>
  </si>
  <si>
    <t>No se necesita ningun domcumento para acceder y asistir a los talleres, no hay hipervinculo de formatos por que no se requieren, No hay hipervinculos de informacion adicional, no existe catalogo, manual o sistemas para este servicio.</t>
  </si>
  <si>
    <t>Talleres de Manualidades</t>
  </si>
  <si>
    <t xml:space="preserve">Aprender a realizar manualidades </t>
  </si>
  <si>
    <t xml:space="preserve">Local </t>
  </si>
  <si>
    <t xml:space="preserve">Lunes, Martes y Miercoles de 10:00 a 13:00 horas y Marte y Jueves de 16:00 a 18:00 </t>
  </si>
  <si>
    <t>Soledad Salcedo Mora</t>
  </si>
  <si>
    <t>Privada El Teco</t>
  </si>
  <si>
    <t>Jerico</t>
  </si>
  <si>
    <t>El Porvenir</t>
  </si>
  <si>
    <t>Pino Suarez</t>
  </si>
  <si>
    <t>123 norte</t>
  </si>
  <si>
    <t>Juarez</t>
  </si>
  <si>
    <t>20 de noviembre</t>
  </si>
  <si>
    <t>20 de Noviembre</t>
  </si>
  <si>
    <t>Jazmin</t>
  </si>
  <si>
    <t>La Rinconada</t>
  </si>
  <si>
    <t>Talleres de Cocina</t>
  </si>
  <si>
    <t>Aprender a realizar platillos con ingredientes nutritivos y economicos</t>
  </si>
  <si>
    <t>Talleres de Belleza</t>
  </si>
  <si>
    <t>Aprender a realizar cortes de pelo, aplicación de tintes, peinados y maquillaje</t>
  </si>
  <si>
    <t>PREP La Pradera</t>
  </si>
  <si>
    <t>La Pradera</t>
  </si>
  <si>
    <t>Talleres de Corte y Confección</t>
  </si>
  <si>
    <t>Aprender a realizar bastillas, prendas de ropa, vestidos</t>
  </si>
  <si>
    <t>Conocida</t>
  </si>
  <si>
    <t>Talleres de Reposteria</t>
  </si>
  <si>
    <t xml:space="preserve">Aprender a realizar galletas y postres </t>
  </si>
  <si>
    <t>Talleres de gelatina artistica</t>
  </si>
  <si>
    <t xml:space="preserve">Aprender a realizar gelatinas artitisca para su venta </t>
  </si>
  <si>
    <t>Talleres de bordado y tejido</t>
  </si>
  <si>
    <t>Aprender a realizar diferentes tipos de tejidos y bordanos en diferentes telas</t>
  </si>
  <si>
    <t>Talleres de pintura textil y pirograbado</t>
  </si>
  <si>
    <t>Aprender diferentes tecnicas de pintado en telas y realizacion de diferentes diseños</t>
  </si>
  <si>
    <t>Servicio</t>
  </si>
  <si>
    <t>ND</t>
  </si>
  <si>
    <t>No se necesita ningun domcumento para asistir a los grupos de Adultos Mayores, no hay hipervinculo de formatos por que no se requieren, ND lugar de cobro por que es gratuito, ND sustento legal por que es gratuito, No hay hipervinculos de informacion adicional, no existe catalogo, manual o sistemas para este servicio.</t>
  </si>
  <si>
    <t>Interponer queja ante la Contraloría Municipal</t>
  </si>
  <si>
    <t>3515120001 Ext. 109</t>
  </si>
  <si>
    <t xml:space="preserve">Acudir al Departamento de Psicologia en las instalaciones del DIF Municipal, para programar una cita y ya teniendo su cita debera llegar 5 minutos antes de la hora y fecha programada, teniendo como tolerancia máxima 5 minutos después de la hora de la cita, ademas, deberá tener disposición personal para encontrarse bajo proceso psicoterapéutico buscando resolver situaciones problemáticas individuales, de pareja o familiares. </t>
  </si>
  <si>
    <t>Las personas deben acudir al DIF Municipal, al departamento de psicologia para presentar el oficio del juzgado correspondiente para posteriormente checar disponibilidad y programar la cita</t>
  </si>
  <si>
    <t>No hay hipervinculo de formatos por que solo se requiere oficio de solicitud de autoridad judicial, no existe sustento legal para el cobro ya que es gratuito, no hay lugar de pago por que es gratuito, no hay hipervinculos de informacion adicional, no existe catalogo, manual o sistemas para este servicio.</t>
  </si>
  <si>
    <t>CEDECO Miguel Regalado</t>
  </si>
  <si>
    <t>valencia 1a Seccion</t>
  </si>
  <si>
    <t>Acudir al Departamento de Psicologia en las instalaciones del DIF Municipal, para programar una cita para la valoracion y ya teniendo su cita debera llegar 5 minutos antes de la hora y fecha programada, teniendo como tolerancia máxima 5 minutos después de la hora de la cita y deberá proporcionar oficio del juzgado o institución correspondiente. Asistir a la valoración desayunado y en caso de usar lentes traer los mismos.</t>
  </si>
  <si>
    <t>Oficio del Juzgado y/o institución correspondiente, tambien es necesario presentar copias de documentos: identificacion oficial, acuerdos del juzgado, actas nacimiento y matrimonio -en caso de aplicar-, comprobante de domicilio.</t>
  </si>
  <si>
    <t>22 días</t>
  </si>
  <si>
    <t>contraloriazamora@gmail.com</t>
  </si>
  <si>
    <t>No hay hipervinculo de formatos por que solo se requiere oficio de solicitud de autoridad judicial, no aplica sustento legal ya que son donativos, no hay hipervinculos de informacion adicional, no existe catalogo, manual o sistemas para este servicio.</t>
  </si>
  <si>
    <t>Acudir con el médico general en el consultorio médico ubicado dentro de las instalaciones del DIF Municipal y sacar ficha para su atencion, ya que se atienden a los beneficiarios conforme van llegando.</t>
  </si>
  <si>
    <t>No se necesita ningun domcumento para recibir el servicio medico, no hay hipervinculo de formatos por que no se requieren, no aplica sustento legal ya que son donativos, No hay hipervinculos de informacion adicional, no existe catalogo, manual o sistemas para este servicio.</t>
  </si>
  <si>
    <t>Acudir con el médico general en el consultorio médico ubicado dentro de las instalaciones del DIF Municipal y sacar ficha para su atencion, ya que se atienden a los beneficiarios conforme van llegando</t>
  </si>
  <si>
    <t>30 minutos</t>
  </si>
  <si>
    <t>No se necesita ningun domcumento para recibir el Certificado Medico, no hay hipervinculo de formatos por que no se requiere, no aplica sustento legal ya que son donativos, No hay hipervinculos de informacion adicional, no existe catalogo, manual o sistemas para este servicio.</t>
  </si>
  <si>
    <t>Personas con alguna discapacidad permanente</t>
  </si>
  <si>
    <t>No se necesita ningun domcumento para recibir el Certificado de Discapacidad, no hay hipervinculo de formatos por que no se requiere, no aplica sustento legal ya que son donativos, No hay hipervinculos de informacion adicional, no existe catalogo, manual o sistemas para este servicio.</t>
  </si>
  <si>
    <t>Receta medica y traer consigo el medicamento a aplicar.</t>
  </si>
  <si>
    <t>No hay hipervinculo de formatos por que no se requiere, no aplica sustento legal ya que son donativos, No hay hipervinculos de informacion adicional, no existe catalogo, manual o sistemas para este servicio.</t>
  </si>
  <si>
    <t>No se necesita ningun domcumento para que le tomen la presión arterial, no hay hipervinculo de formatos por que no se requiere, no aplica sustento legal ya que son donativos, No hay hipervinculos de informacion adicional, no existe catalogo, manual o sistemas para este servicio.</t>
  </si>
  <si>
    <t>No se necesita ningun domcumento para que le tomen la glucosa, no hay hipervinculo de formatos por que no se requiere, no aplica sustento legal ya que son donativos, No hay hipervinculos de informacion adicional, no existe catalogo, manual o sistemas para este servicio.</t>
  </si>
  <si>
    <t>No se necesita ningun domcumento para que reciba alguna curacion en el consultorio, no hay hipervinculo de formatos por que no se requiere, no aplica sustento legal ya que son donativos, No hay hipervinculos de informacion adicional, no existe catalogo, manual o sistemas para este servicio.</t>
  </si>
  <si>
    <t>No hay hipervinculo de formatos por que solo se requiere la presencia para solicitar la calcomania de discapacidad,  no aplica el lugar de cobro por que es gratuito, no aplica el sustento legal por que es gratuito, ND el lugar de cobro por que es gratuito, no hay hipervinculos de informacion adicional, no existe catalogo, manual o sistemas para este servicio.</t>
  </si>
  <si>
    <t>Calcomania de Discapacidad para vehiculos</t>
  </si>
  <si>
    <t>Acudir a la farmaciaubicada dentro de las instalaciones del DIF Municipal.</t>
  </si>
  <si>
    <t>No hay hipervinculo de formatos por que solo se requiere acudir a las instalaciones del DIF, no aplica sustento legal ya que son donativos, no hay hipervinculos de informacion adicional, no existe catalogo, manual o sistemas para este servicio.</t>
  </si>
  <si>
    <t>No se necesita ningun domcumento para recibir asesoria jurídica, no hay hipervinculo de formatos por que no se requiere, no aplica sustento legal ya que son donativos, no hay hipervinculos de informacion adicional, no existe catalogo, manual o sistemas para este servicio.</t>
  </si>
  <si>
    <t>Conocer sus derechos y obligaciones legales, así como orientación legal y firma de convenios</t>
  </si>
  <si>
    <t xml:space="preserve">Acudir al DIF Municipal al área de nutrición para programar una cita, y presentarse 5 minutos antes de la cita programada, la cual tendra 10 minutos de tolerancia. </t>
  </si>
  <si>
    <t>1 semana</t>
  </si>
  <si>
    <t>No se necesita ningun domcumento para acceder a la consulta nutricional, no hay hipervinculo de formatos por que no se requiere, no aplica sustento legal ya que son donativos, no hay hipervinculos de informacion adicional, no existe catalogo, manual o sistemas para este servicio.</t>
  </si>
  <si>
    <t>Acudir en la Recepción del DIF Municipal y pedir ficha para pasar con una trabajadora social, ya que se atienden a los beneficiarios conforme van llegando</t>
  </si>
  <si>
    <t>8 dias</t>
  </si>
  <si>
    <t>No hay hipervinculo de formatos por que solo se requiere acudir a las instalaciones del DIF, no  aplica el lugar de cobro por que es gratuito,  los servicios de asistencia social son gratuitos, no aplica sustento legal ya que son donativos, No hay hipervinculos de informacion adicional, no existe catalogo, manual o sistemas para este servicio.</t>
  </si>
  <si>
    <t>Acudir al DIF Municipal para programar fecha para la visita domiciliaria y proporcionar datos de donde se realizará la visita, así como el oficio del juzgado o institución correspondiente.</t>
  </si>
  <si>
    <t>No hay hipervinculo de formatos por que solo se requiere oficio de solicitud de autoridad judicial, no aplica sustento legal ya que son donativos, No hay hipervinculos de informacion adicional, no existe catalogo, manual o sistemas para este servicio.</t>
  </si>
  <si>
    <t>Acudir al DIF Municipal en la recepción y sacar ficha para la atencion dental, ya que se atienden a los beneficiarios conforme van llegando</t>
  </si>
  <si>
    <t>No se necesita ningun domcumento para recibir el servicio dental, no hay hipervinculo de formatos por que no se requieren, no aplica sustento legal ya que son donativos, No hay hipervinculos de informacion adicional, no existe catalogo, manual o sistemas para este servicio.</t>
  </si>
  <si>
    <t>No se necesita ningun domcumento para recibir , no hay hipervinculo de formatos por que no se requieren, no aplica sustento legal ya que son donativos, No hay hipervinculos de informacion adicional, no existe catalogo, manual o sistemas para este servicio.</t>
  </si>
  <si>
    <t>Diagnostico Medico  y radiografias si las tuviere</t>
  </si>
  <si>
    <t>No se necesita ningun domcumento para recibir la terapia psicologíca, no hay hipervinculo de formatos por que no se requiere, no aplica sustento legal ya que son donativos, No hay hipervinculos de informacion adicional, no existe catalogo, manual o sistemas para este servicio.</t>
  </si>
  <si>
    <t>Tener 60 años cumplidos y acudir al DIF Municipal a la estancia de Adultos mayores para registrarse en alguno de los grupos.</t>
  </si>
  <si>
    <t>No se necesita ningun domcumento para asistir a los grupos de Adultos Mayores, no hay hipervinculo de formatos por que no se requieren, no aplica lugar de cobro por que es gratuito, no aplica sustento legal por que es gratuito, No hay hipervinculos de informacion adicional, no existe catalogo, manual o sistemas para este servicio.</t>
  </si>
  <si>
    <t>Tener 60 años cumplidos y acudir al CEDECO El vergel a la estancia de Adultos mayores para registrarse en alguno de los grupos.</t>
  </si>
  <si>
    <t>Tener 60 años cumplidos y acudir al  PREP El Carmen a la estancia de Adultos mayores para registrarse en alguno de los grupos.</t>
  </si>
  <si>
    <t>Tener 60 años cumplidos y acudir al CEDECO Salinas de Gortari a la estancia de Adultos mayores para registrarse en alguno de los grupos.</t>
  </si>
  <si>
    <t>Tener 60 años cumplidos y acudir al CEDECO Miguel Regalado a la estancia de Adultos mayores para registrarse en alguno de los grupos.</t>
  </si>
  <si>
    <t>Tener 60 años cumplidos y acudir al Centro de Integración Juvenil en la estancia de Adultos mayores para registrarse en alguno de los grupos.</t>
  </si>
  <si>
    <t>Acudir al DIF Municipal en el horario establecido para el taller y tener ganas de aprender y asistir a algunos de los talleres.</t>
  </si>
  <si>
    <t>Acudir al  local donde se imparte el taller, en el horario establecido para el taller y tener ganas de aprender y asistir a algunos de los talleres.</t>
  </si>
  <si>
    <t>Local Morelos</t>
  </si>
  <si>
    <t>Local Aguascalientes</t>
  </si>
  <si>
    <t>Local Privada El Teco</t>
  </si>
  <si>
    <t>Local Lerdo de Tejada</t>
  </si>
  <si>
    <t>Local Pino Suarez</t>
  </si>
  <si>
    <t>Local Juarez</t>
  </si>
  <si>
    <t>Local 20 de noviembre</t>
  </si>
  <si>
    <t>Local Jazmin</t>
  </si>
  <si>
    <t>Acudir al CEDECO SAlinas en el horario establecido para el taller y tener ganas de aprender y asistir a algunos de los talleres.</t>
  </si>
  <si>
    <t>Acudir al PREP La Pradera en el horario establecido para el taller y tener ganas de aprender y asistir a algunos de los talleres.</t>
  </si>
  <si>
    <t>Taller de promoción y difusión de los derechos de la niñez</t>
  </si>
  <si>
    <t>Taller de Desarrollo de habilidades del buen trato en la familia</t>
  </si>
  <si>
    <t>Taller tratame bien</t>
  </si>
  <si>
    <t>Taller de prevención de adicciones</t>
  </si>
  <si>
    <t>Taller de trabajo infantil (scream)</t>
  </si>
  <si>
    <t>Taller del embarazo en adolescentes</t>
  </si>
  <si>
    <t>Taller de problemas de aprendizaje</t>
  </si>
  <si>
    <t>Centro PAMAR</t>
  </si>
  <si>
    <t>Niños, niñas y adolescentes ( menores de 17 años 11 meses)</t>
  </si>
  <si>
    <t>Adolescentes</t>
  </si>
  <si>
    <t>Niños y niñas de nivel básico ( primaria)</t>
  </si>
  <si>
    <t>Conocer la convencion de los derechos del niño y la participacion infantil</t>
  </si>
  <si>
    <t>Desarrollo de habilidades para un desarrollo armonico en los espacios en donde se desarrolla el niño o niña</t>
  </si>
  <si>
    <t>Conocer y practicar formas positivas de relacionarse entre amigos y pareja</t>
  </si>
  <si>
    <t>Desarrollo de habilidades para la toma de decisiones responsables frente al consumo de drogas</t>
  </si>
  <si>
    <t>Fortalecer el movimiento mundial en contra del trabajo infantil</t>
  </si>
  <si>
    <t>Desarrollo de habilidades para la toma de decisiones responsables frente al inicio del ejercicio de la sexualidad</t>
  </si>
  <si>
    <t>Desarrollo de habiliadades que permitan un mejor desempeño dentro del aula escolar</t>
  </si>
  <si>
    <t>Espacio recreativo y ludico con la finalidad de erradicar el trabajo infantil</t>
  </si>
  <si>
    <t xml:space="preserve">Acudir al DIF Municipal al departamento de Niños y Jovenes en Riesgo y registrarse en el taller de su interes, y de le proporcionara la informacion necesaria como el día y la hora en que se impartira el taller y se deberá cumplir con el rango de edad.  </t>
  </si>
  <si>
    <t>No se necesita ningun domcumento para asistir al taller, no hay hipervinculo de formatos por que no se requieren, no aplica lugar de cobro por que es gratuito, no aplica sustento legal por que es gratuito, No hay hipervinculos de informacion adicional, no existe catalogo, manual o sistemas para este servicio.</t>
  </si>
  <si>
    <t>Acudir con el médico general en el consultorio médico ubicado dentro de las instalaciones del DIF Municipal y sacar ficha para su atencion.</t>
  </si>
  <si>
    <t>Acudir con el médico general en el consultorio médico ubicado dentro de las instalaciones del DIF Municipal y sacar ficha para su atencion. rme van llegando</t>
  </si>
  <si>
    <t>Acudir al departamento jurídico, ubicado en las instalaciones del Dif Municipal y sacar ficha para su atencion.</t>
  </si>
  <si>
    <t>Acudir al DIF Municipal en la recepción y sacar ficha para la atencion dental.</t>
  </si>
  <si>
    <t>Acudir al DIF municipal, en la recepción para sacar ficha para su atencion de primera vez, ya posterior se le dara horario y dias que tendrá que asistir a la terapia fisíca.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</si>
</sst>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b/>
      <sz val="11"/>
      <color indexed="9"/>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9"/>
      <name val="Arial"/>
      <family val="2"/>
    </font>
    <font>
      <sz val="8"/>
      <name val="Arial"/>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border>
    <border>
      <left style="thin"/>
      <right style="thin"/>
      <top style="thin"/>
      <bottom style="thin"/>
    </border>
    <border>
      <left style="thin">
        <color indexed="8"/>
      </left>
      <right>
        <color indexed="63"/>
      </right>
      <top style="thin">
        <color indexed="8"/>
      </top>
      <bottom style="thin"/>
    </border>
    <border>
      <left style="thin"/>
      <right>
        <color indexed="63"/>
      </right>
      <top style="thin"/>
      <bottom style="thin"/>
    </border>
    <border>
      <left style="thin">
        <color indexed="8"/>
      </left>
      <right style="thin">
        <color indexed="8"/>
      </right>
      <top style="thin">
        <color indexed="8"/>
      </top>
      <bottom>
        <color indexed="63"/>
      </bottom>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10" xfId="0" applyBorder="1" applyAlignment="1" applyProtection="1">
      <alignment/>
      <protection/>
    </xf>
    <xf numFmtId="0" fontId="0" fillId="0" borderId="10" xfId="0" applyBorder="1" applyAlignment="1" applyProtection="1">
      <alignment horizontal="center"/>
      <protection/>
    </xf>
    <xf numFmtId="0" fontId="32" fillId="0" borderId="10" xfId="46" applyBorder="1" applyAlignment="1" applyProtection="1">
      <alignment/>
      <protection/>
    </xf>
    <xf numFmtId="0" fontId="0" fillId="0" borderId="10" xfId="0" applyBorder="1" applyAlignment="1" applyProtection="1">
      <alignment horizontal="left"/>
      <protection/>
    </xf>
    <xf numFmtId="0" fontId="0" fillId="0" borderId="0" xfId="0" applyAlignment="1" applyProtection="1">
      <alignment horizontal="left"/>
      <protection/>
    </xf>
    <xf numFmtId="0" fontId="0" fillId="0" borderId="0" xfId="0" applyFont="1" applyAlignment="1" applyProtection="1">
      <alignment/>
      <protection/>
    </xf>
    <xf numFmtId="0" fontId="0" fillId="0" borderId="11" xfId="0" applyFont="1" applyFill="1" applyBorder="1" applyAlignment="1" applyProtection="1">
      <alignment horizontal="left"/>
      <protection/>
    </xf>
    <xf numFmtId="0" fontId="21" fillId="0" borderId="0" xfId="0" applyFont="1" applyAlignment="1" applyProtection="1">
      <alignment horizontal="center" vertical="center" wrapText="1"/>
      <protection/>
    </xf>
    <xf numFmtId="0" fontId="20" fillId="33" borderId="10" xfId="0"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1" fillId="0" borderId="0" xfId="0" applyFont="1" applyAlignment="1" applyProtection="1">
      <alignment horizontal="center" vertical="center" wrapText="1"/>
      <protection/>
    </xf>
    <xf numFmtId="0" fontId="21" fillId="0" borderId="12" xfId="0" applyFont="1" applyBorder="1" applyAlignment="1" applyProtection="1">
      <alignment horizontal="center" vertical="center" wrapText="1"/>
      <protection/>
    </xf>
    <xf numFmtId="14" fontId="21" fillId="0" borderId="12" xfId="0" applyNumberFormat="1" applyFont="1" applyBorder="1" applyAlignment="1" applyProtection="1">
      <alignment horizontal="center" vertical="center" wrapText="1"/>
      <protection/>
    </xf>
    <xf numFmtId="0" fontId="21" fillId="0" borderId="13" xfId="0" applyFont="1" applyBorder="1" applyAlignment="1" applyProtection="1">
      <alignment horizontal="center" vertical="center" wrapText="1"/>
      <protection/>
    </xf>
    <xf numFmtId="6" fontId="21" fillId="0" borderId="12" xfId="0" applyNumberFormat="1" applyFont="1" applyBorder="1" applyAlignment="1" applyProtection="1">
      <alignment horizontal="center" vertical="center" wrapText="1"/>
      <protection/>
    </xf>
    <xf numFmtId="0" fontId="21" fillId="0" borderId="14" xfId="0" applyFont="1" applyBorder="1" applyAlignment="1" applyProtection="1">
      <alignment horizontal="center" vertical="center" wrapText="1"/>
      <protection/>
    </xf>
    <xf numFmtId="0" fontId="21" fillId="0" borderId="13" xfId="0" applyFont="1" applyFill="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0" xfId="0" applyFont="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ontraloriazamora@gmail.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D89"/>
  <sheetViews>
    <sheetView tabSelected="1" zoomScale="85" zoomScaleNormal="85" workbookViewId="0" topLeftCell="A2">
      <selection activeCell="C35" sqref="C35"/>
    </sheetView>
  </sheetViews>
  <sheetFormatPr defaultColWidth="9.140625" defaultRowHeight="12.75"/>
  <cols>
    <col min="1" max="1" width="12.140625" style="11" customWidth="1"/>
    <col min="2" max="2" width="30.57421875" style="11" customWidth="1"/>
    <col min="3" max="3" width="22.57421875" style="11" customWidth="1"/>
    <col min="4" max="4" width="50.28125" style="11" customWidth="1"/>
    <col min="5" max="5" width="14.421875" style="11" customWidth="1"/>
    <col min="6" max="6" width="50.57421875" style="11" customWidth="1"/>
    <col min="7" max="7" width="33.140625" style="11" customWidth="1"/>
    <col min="8" max="8" width="14.7109375" style="11" customWidth="1"/>
    <col min="9" max="9" width="9.8515625" style="11" customWidth="1"/>
    <col min="10" max="10" width="51.57421875" style="11" hidden="1" customWidth="1"/>
    <col min="11" max="11" width="10.00390625" style="11" customWidth="1"/>
    <col min="12" max="25" width="9.7109375" style="11" customWidth="1"/>
    <col min="26" max="26" width="7.8515625" style="11" customWidth="1"/>
    <col min="27" max="27" width="9.8515625" style="11" customWidth="1"/>
    <col min="28" max="28" width="9.57421875" style="11" customWidth="1"/>
    <col min="29" max="29" width="51.57421875" style="11" hidden="1" customWidth="1"/>
    <col min="30" max="30" width="12.28125" style="11" customWidth="1"/>
    <col min="31" max="31" width="17.7109375" style="11" customWidth="1"/>
    <col min="32" max="32" width="17.28125" style="11" customWidth="1"/>
    <col min="33" max="33" width="51.57421875" style="11" hidden="1" customWidth="1"/>
    <col min="34" max="48" width="9.7109375" style="11" customWidth="1"/>
    <col min="49" max="49" width="7.8515625" style="11" customWidth="1"/>
    <col min="50" max="50" width="12.00390625" style="11" customWidth="1"/>
    <col min="51" max="51" width="12.140625" style="11" customWidth="1"/>
    <col min="52" max="52" width="9.28125" style="11" customWidth="1"/>
    <col min="53" max="53" width="15.00390625" style="11" customWidth="1"/>
    <col min="54" max="54" width="7.140625" style="11" customWidth="1"/>
    <col min="55" max="55" width="13.140625" style="11" customWidth="1"/>
    <col min="56" max="56" width="36.57421875" style="11" customWidth="1"/>
    <col min="57" max="16384" width="9.140625" style="11" customWidth="1"/>
  </cols>
  <sheetData>
    <row r="1" ht="11.25" hidden="1">
      <c r="A1" s="11" t="s">
        <v>2</v>
      </c>
    </row>
    <row r="2" spans="1:3" ht="30" customHeight="1">
      <c r="A2" s="12" t="s">
        <v>3</v>
      </c>
      <c r="B2" s="12" t="s">
        <v>4</v>
      </c>
      <c r="C2" s="12" t="s">
        <v>5</v>
      </c>
    </row>
    <row r="3" spans="1:3" ht="44.25" customHeight="1">
      <c r="A3" s="13" t="s">
        <v>6</v>
      </c>
      <c r="B3" s="13" t="s">
        <v>7</v>
      </c>
      <c r="C3" s="13" t="s">
        <v>6</v>
      </c>
    </row>
    <row r="4" spans="1:56" ht="11.25" hidden="1">
      <c r="A4" s="11" t="s">
        <v>8</v>
      </c>
      <c r="B4" s="11" t="s">
        <v>9</v>
      </c>
      <c r="C4" s="11" t="s">
        <v>9</v>
      </c>
      <c r="D4" s="11" t="s">
        <v>9</v>
      </c>
      <c r="E4" s="11" t="s">
        <v>10</v>
      </c>
      <c r="F4" s="11" t="s">
        <v>9</v>
      </c>
      <c r="G4" s="11" t="s">
        <v>9</v>
      </c>
      <c r="H4" s="11" t="s">
        <v>11</v>
      </c>
      <c r="I4" s="11" t="s">
        <v>8</v>
      </c>
      <c r="J4" s="11" t="s">
        <v>12</v>
      </c>
      <c r="AA4" s="11" t="s">
        <v>8</v>
      </c>
      <c r="AB4" s="11" t="s">
        <v>9</v>
      </c>
      <c r="AC4" s="11" t="s">
        <v>12</v>
      </c>
      <c r="AE4" s="11" t="s">
        <v>9</v>
      </c>
      <c r="AF4" s="11" t="s">
        <v>9</v>
      </c>
      <c r="AG4" s="11" t="s">
        <v>12</v>
      </c>
      <c r="AX4" s="11" t="s">
        <v>11</v>
      </c>
      <c r="AY4" s="11" t="s">
        <v>11</v>
      </c>
      <c r="AZ4" s="11" t="s">
        <v>13</v>
      </c>
      <c r="BA4" s="11" t="s">
        <v>8</v>
      </c>
      <c r="BB4" s="11" t="s">
        <v>14</v>
      </c>
      <c r="BC4" s="11" t="s">
        <v>15</v>
      </c>
      <c r="BD4" s="11" t="s">
        <v>16</v>
      </c>
    </row>
    <row r="5" spans="1:56" ht="11.25" hidden="1">
      <c r="A5" s="11" t="s">
        <v>17</v>
      </c>
      <c r="B5" s="11" t="s">
        <v>18</v>
      </c>
      <c r="C5" s="11" t="s">
        <v>19</v>
      </c>
      <c r="D5" s="11" t="s">
        <v>20</v>
      </c>
      <c r="E5" s="11" t="s">
        <v>21</v>
      </c>
      <c r="F5" s="11" t="s">
        <v>22</v>
      </c>
      <c r="G5" s="11" t="s">
        <v>23</v>
      </c>
      <c r="H5" s="11" t="s">
        <v>24</v>
      </c>
      <c r="I5" s="11" t="s">
        <v>25</v>
      </c>
      <c r="J5" s="11" t="s">
        <v>26</v>
      </c>
      <c r="AA5" s="11" t="s">
        <v>27</v>
      </c>
      <c r="AB5" s="11" t="s">
        <v>28</v>
      </c>
      <c r="AC5" s="11" t="s">
        <v>29</v>
      </c>
      <c r="AE5" s="11" t="s">
        <v>30</v>
      </c>
      <c r="AF5" s="11" t="s">
        <v>31</v>
      </c>
      <c r="AG5" s="11" t="s">
        <v>32</v>
      </c>
      <c r="AX5" s="11" t="s">
        <v>33</v>
      </c>
      <c r="AY5" s="11" t="s">
        <v>34</v>
      </c>
      <c r="AZ5" s="11" t="s">
        <v>35</v>
      </c>
      <c r="BA5" s="11" t="s">
        <v>36</v>
      </c>
      <c r="BB5" s="11" t="s">
        <v>37</v>
      </c>
      <c r="BC5" s="11" t="s">
        <v>38</v>
      </c>
      <c r="BD5" s="11" t="s">
        <v>39</v>
      </c>
    </row>
    <row r="6" spans="1:56" ht="24.75" customHeight="1">
      <c r="A6" s="14" t="s">
        <v>40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row>
    <row r="7" spans="1:56" ht="100.5" customHeight="1">
      <c r="A7" s="13" t="s">
        <v>41</v>
      </c>
      <c r="B7" s="13" t="s">
        <v>42</v>
      </c>
      <c r="C7" s="13" t="s">
        <v>43</v>
      </c>
      <c r="D7" s="13" t="s">
        <v>44</v>
      </c>
      <c r="E7" s="13" t="s">
        <v>45</v>
      </c>
      <c r="F7" s="13" t="s">
        <v>46</v>
      </c>
      <c r="G7" s="13" t="s">
        <v>47</v>
      </c>
      <c r="H7" s="13" t="s">
        <v>48</v>
      </c>
      <c r="I7" s="13" t="s">
        <v>49</v>
      </c>
      <c r="J7" s="13" t="s">
        <v>50</v>
      </c>
      <c r="K7" s="12" t="s">
        <v>132</v>
      </c>
      <c r="L7" s="12" t="s">
        <v>133</v>
      </c>
      <c r="M7" s="12" t="s">
        <v>134</v>
      </c>
      <c r="N7" s="12" t="s">
        <v>135</v>
      </c>
      <c r="O7" s="12" t="s">
        <v>136</v>
      </c>
      <c r="P7" s="12" t="s">
        <v>137</v>
      </c>
      <c r="Q7" s="12" t="s">
        <v>138</v>
      </c>
      <c r="R7" s="12" t="s">
        <v>139</v>
      </c>
      <c r="S7" s="12" t="s">
        <v>140</v>
      </c>
      <c r="T7" s="12" t="s">
        <v>141</v>
      </c>
      <c r="U7" s="12" t="s">
        <v>142</v>
      </c>
      <c r="V7" s="12" t="s">
        <v>143</v>
      </c>
      <c r="W7" s="12" t="s">
        <v>144</v>
      </c>
      <c r="X7" s="12" t="s">
        <v>145</v>
      </c>
      <c r="Y7" s="12" t="s">
        <v>146</v>
      </c>
      <c r="Z7" s="12" t="s">
        <v>147</v>
      </c>
      <c r="AA7" s="13" t="s">
        <v>148</v>
      </c>
      <c r="AB7" s="13" t="s">
        <v>149</v>
      </c>
      <c r="AC7" s="13" t="s">
        <v>150</v>
      </c>
      <c r="AD7" s="12" t="s">
        <v>150</v>
      </c>
      <c r="AE7" s="13" t="s">
        <v>152</v>
      </c>
      <c r="AF7" s="13" t="s">
        <v>153</v>
      </c>
      <c r="AG7" s="13" t="s">
        <v>154</v>
      </c>
      <c r="AH7" s="12" t="s">
        <v>132</v>
      </c>
      <c r="AI7" s="12" t="s">
        <v>133</v>
      </c>
      <c r="AJ7" s="12" t="s">
        <v>134</v>
      </c>
      <c r="AK7" s="12" t="s">
        <v>135</v>
      </c>
      <c r="AL7" s="12" t="s">
        <v>136</v>
      </c>
      <c r="AM7" s="12" t="s">
        <v>137</v>
      </c>
      <c r="AN7" s="12" t="s">
        <v>138</v>
      </c>
      <c r="AO7" s="12" t="s">
        <v>139</v>
      </c>
      <c r="AP7" s="12" t="s">
        <v>140</v>
      </c>
      <c r="AQ7" s="12" t="s">
        <v>141</v>
      </c>
      <c r="AR7" s="12" t="s">
        <v>142</v>
      </c>
      <c r="AS7" s="12" t="s">
        <v>143</v>
      </c>
      <c r="AT7" s="12" t="s">
        <v>144</v>
      </c>
      <c r="AU7" s="12" t="s">
        <v>145</v>
      </c>
      <c r="AV7" s="12" t="s">
        <v>146</v>
      </c>
      <c r="AW7" s="12" t="s">
        <v>147</v>
      </c>
      <c r="AX7" s="13" t="s">
        <v>215</v>
      </c>
      <c r="AY7" s="13" t="s">
        <v>216</v>
      </c>
      <c r="AZ7" s="13" t="s">
        <v>217</v>
      </c>
      <c r="BA7" s="13" t="s">
        <v>218</v>
      </c>
      <c r="BB7" s="13" t="s">
        <v>219</v>
      </c>
      <c r="BC7" s="13" t="s">
        <v>220</v>
      </c>
      <c r="BD7" s="13" t="s">
        <v>221</v>
      </c>
    </row>
    <row r="8" spans="1:56" ht="106.5" customHeight="1">
      <c r="A8" s="16" t="s">
        <v>352</v>
      </c>
      <c r="B8" s="16" t="s">
        <v>231</v>
      </c>
      <c r="C8" s="16" t="s">
        <v>223</v>
      </c>
      <c r="D8" s="16" t="s">
        <v>238</v>
      </c>
      <c r="E8" s="16" t="s">
        <v>1</v>
      </c>
      <c r="F8" s="16" t="s">
        <v>357</v>
      </c>
      <c r="G8" s="16" t="s">
        <v>353</v>
      </c>
      <c r="H8" s="16" t="s">
        <v>353</v>
      </c>
      <c r="I8" s="16" t="s">
        <v>266</v>
      </c>
      <c r="J8" s="16">
        <v>1</v>
      </c>
      <c r="K8" s="16" t="str">
        <f>VLOOKUP($J8,'Tabla 239892'!$A$4:$AM$19,2,FALSE)</f>
        <v>                                   DIF                                                                                                                                                 </v>
      </c>
      <c r="L8" s="16" t="str">
        <f>VLOOKUP($J8,'Tabla 239892'!$A$4:$AM$19,3,FALSE)</f>
        <v>Calle</v>
      </c>
      <c r="M8" s="16" t="str">
        <f>VLOOKUP($J8,'Tabla 239892'!$A$4:$AM$19,4,FALSE)</f>
        <v>Obrero</v>
      </c>
      <c r="N8" s="16">
        <f>VLOOKUP($J8,'Tabla 239892'!$A$4:$AM$19,5,FALSE)</f>
        <v>746</v>
      </c>
      <c r="O8" s="16">
        <f>VLOOKUP($J8,'Tabla 239892'!$A$4:$AM$19,6,FALSE)</f>
        <v>0</v>
      </c>
      <c r="P8" s="16" t="str">
        <f>VLOOKUP($J8,'Tabla 239892'!$A$4:$AM$19,7,FALSE)</f>
        <v>Colonia</v>
      </c>
      <c r="Q8" s="16" t="str">
        <f>VLOOKUP($J8,'Tabla 239892'!$A$4:$AM$19,8,FALSE)</f>
        <v>Las Fuentes</v>
      </c>
      <c r="R8" s="16">
        <f>VLOOKUP($J8,'Tabla 239892'!$A$4:$AM$19,9,FALSE)</f>
        <v>109</v>
      </c>
      <c r="S8" s="16" t="str">
        <f>VLOOKUP($J8,'Tabla 239892'!$A$4:$AM$19,10,FALSE)</f>
        <v>Zamora</v>
      </c>
      <c r="T8" s="16">
        <f>VLOOKUP($J8,'Tabla 239892'!$A$4:$AM$19,11,FALSE)</f>
        <v>109</v>
      </c>
      <c r="U8" s="16" t="str">
        <f>VLOOKUP($J8,'Tabla 239892'!$A$4:$AM$19,12,FALSE)</f>
        <v>Zamora</v>
      </c>
      <c r="V8" s="16">
        <f>VLOOKUP($J8,'Tabla 239892'!$A$4:$AM$19,13,FALSE)</f>
        <v>16</v>
      </c>
      <c r="W8" s="16" t="str">
        <f>VLOOKUP($J8,'Tabla 239892'!$A$4:$AM$19,14,FALSE)</f>
        <v>Michoacán</v>
      </c>
      <c r="X8" s="16">
        <f>VLOOKUP($J8,'Tabla 239892'!$A$4:$AM$19,15,FALSE)</f>
        <v>59699</v>
      </c>
      <c r="Y8" s="16" t="str">
        <f>VLOOKUP($J8,'Tabla 239892'!$A$4:$AM$19,16,FALSE)</f>
        <v>Ivan de Jesus Martínez Vega</v>
      </c>
      <c r="Z8" s="16" t="str">
        <f>VLOOKUP($J8,'Tabla 239892'!$A$4:$AM$19,17,FALSE)</f>
        <v>Lunes a Viernes de 8:00 a 15:00 horas </v>
      </c>
      <c r="AA8" s="16">
        <v>20</v>
      </c>
      <c r="AB8" s="16" t="s">
        <v>353</v>
      </c>
      <c r="AC8" s="16">
        <v>1</v>
      </c>
      <c r="AD8" s="16" t="str">
        <f>VLOOKUP($AC8,'Tabla 239893'!$A$4:$AN$19,2,FALSE)</f>
        <v>Oficinas centrales del DIF</v>
      </c>
      <c r="AE8" s="16" t="s">
        <v>241</v>
      </c>
      <c r="AF8" s="16" t="s">
        <v>355</v>
      </c>
      <c r="AG8" s="16">
        <v>1</v>
      </c>
      <c r="AH8" s="16" t="str">
        <f>VLOOKUP($AG8,'Tabla 239892'!$A$4:$AM$19,2,FALSE)</f>
        <v>                                   DIF                                                                                                                                                 </v>
      </c>
      <c r="AI8" s="16" t="str">
        <f>VLOOKUP($AG8,'Tabla 239892'!$A$4:$AM$19,3,FALSE)</f>
        <v>Calle</v>
      </c>
      <c r="AJ8" s="16" t="str">
        <f>VLOOKUP($AG8,'Tabla 239892'!$A$4:$AM$19,4,FALSE)</f>
        <v>Obrero</v>
      </c>
      <c r="AK8" s="16">
        <f>VLOOKUP($AG8,'Tabla 239892'!$A$4:$AM$19,5,FALSE)</f>
        <v>746</v>
      </c>
      <c r="AL8" s="16">
        <f>VLOOKUP($AG8,'Tabla 239892'!$A$4:$AM$19,6,FALSE)</f>
        <v>0</v>
      </c>
      <c r="AM8" s="16" t="str">
        <f>VLOOKUP($AG8,'Tabla 239892'!$A$4:$AM$19,7,FALSE)</f>
        <v>Colonia</v>
      </c>
      <c r="AN8" s="16" t="str">
        <f>VLOOKUP($AG8,'Tabla 239892'!$A$4:$AM$19,8,FALSE)</f>
        <v>Las Fuentes</v>
      </c>
      <c r="AO8" s="16">
        <f>VLOOKUP($AG8,'Tabla 239892'!$A$4:$AM$19,9,FALSE)</f>
        <v>109</v>
      </c>
      <c r="AP8" s="16" t="str">
        <f>VLOOKUP($AG8,'Tabla 239892'!$A$4:$AM$19,10,FALSE)</f>
        <v>Zamora</v>
      </c>
      <c r="AQ8" s="16">
        <f>VLOOKUP($AG8,'Tabla 239892'!$A$4:$AM$19,11,FALSE)</f>
        <v>109</v>
      </c>
      <c r="AR8" s="16" t="str">
        <f>VLOOKUP($AG8,'Tabla 239892'!$A$4:$AM$19,12,FALSE)</f>
        <v>Zamora</v>
      </c>
      <c r="AS8" s="16">
        <f>VLOOKUP($AG8,'Tabla 239892'!$A$4:$AM$19,13,FALSE)</f>
        <v>16</v>
      </c>
      <c r="AT8" s="16" t="str">
        <f>VLOOKUP($AG8,'Tabla 239892'!$A$4:$AM$19,14,FALSE)</f>
        <v>Michoacán</v>
      </c>
      <c r="AU8" s="16">
        <f>VLOOKUP($AG8,'Tabla 239892'!$A$4:$AM$19,15,FALSE)</f>
        <v>59699</v>
      </c>
      <c r="AV8" s="16" t="str">
        <f>VLOOKUP($AG8,'Tabla 239892'!$A$4:$AM$19,16,FALSE)</f>
        <v>Ivan de Jesus Martínez Vega</v>
      </c>
      <c r="AW8" s="16" t="str">
        <f>VLOOKUP($AG8,'Tabla 239892'!$A$4:$AM$19,17,FALSE)</f>
        <v>Lunes a Viernes de 8:00 a 15:00 horas </v>
      </c>
      <c r="AX8" s="16" t="s">
        <v>353</v>
      </c>
      <c r="AY8" s="16" t="s">
        <v>353</v>
      </c>
      <c r="AZ8" s="17">
        <v>42846</v>
      </c>
      <c r="BA8" s="16" t="s">
        <v>268</v>
      </c>
      <c r="BB8" s="16">
        <v>2017</v>
      </c>
      <c r="BC8" s="17">
        <v>42859</v>
      </c>
      <c r="BD8" s="18" t="s">
        <v>397</v>
      </c>
    </row>
    <row r="9" spans="1:56" ht="106.5" customHeight="1">
      <c r="A9" s="16" t="s">
        <v>352</v>
      </c>
      <c r="B9" s="18" t="s">
        <v>234</v>
      </c>
      <c r="C9" s="18" t="s">
        <v>235</v>
      </c>
      <c r="D9" s="18" t="s">
        <v>239</v>
      </c>
      <c r="E9" s="16" t="s">
        <v>1</v>
      </c>
      <c r="F9" s="18" t="s">
        <v>358</v>
      </c>
      <c r="G9" s="18" t="s">
        <v>236</v>
      </c>
      <c r="H9" s="18" t="s">
        <v>353</v>
      </c>
      <c r="I9" s="18" t="s">
        <v>266</v>
      </c>
      <c r="J9" s="18">
        <v>1</v>
      </c>
      <c r="K9" s="16" t="str">
        <f>VLOOKUP($J9,'Tabla 239892'!$A$4:$AM$19,2,FALSE)</f>
        <v>                                   DIF                                                                                                                                                 </v>
      </c>
      <c r="L9" s="16" t="str">
        <f>VLOOKUP($J9,'Tabla 239892'!$A$4:$AM$19,3,FALSE)</f>
        <v>Calle</v>
      </c>
      <c r="M9" s="16" t="str">
        <f>VLOOKUP($J9,'Tabla 239892'!$A$4:$AM$19,4,FALSE)</f>
        <v>Obrero</v>
      </c>
      <c r="N9" s="16">
        <f>VLOOKUP($J9,'Tabla 239892'!$A$4:$AM$19,5,FALSE)</f>
        <v>746</v>
      </c>
      <c r="O9" s="16">
        <f>VLOOKUP($J9,'Tabla 239892'!$A$4:$AM$19,6,FALSE)</f>
        <v>0</v>
      </c>
      <c r="P9" s="16" t="str">
        <f>VLOOKUP($J9,'Tabla 239892'!$A$4:$AM$19,7,FALSE)</f>
        <v>Colonia</v>
      </c>
      <c r="Q9" s="16" t="str">
        <f>VLOOKUP($J9,'Tabla 239892'!$A$4:$AM$19,8,FALSE)</f>
        <v>Las Fuentes</v>
      </c>
      <c r="R9" s="16">
        <f>VLOOKUP($J9,'Tabla 239892'!$A$4:$AM$19,9,FALSE)</f>
        <v>109</v>
      </c>
      <c r="S9" s="16" t="str">
        <f>VLOOKUP($J9,'Tabla 239892'!$A$4:$AM$19,10,FALSE)</f>
        <v>Zamora</v>
      </c>
      <c r="T9" s="16">
        <f>VLOOKUP($J9,'Tabla 239892'!$A$4:$AM$19,11,FALSE)</f>
        <v>109</v>
      </c>
      <c r="U9" s="16" t="str">
        <f>VLOOKUP($J9,'Tabla 239892'!$A$4:$AM$19,12,FALSE)</f>
        <v>Zamora</v>
      </c>
      <c r="V9" s="16">
        <f>VLOOKUP($J9,'Tabla 239892'!$A$4:$AM$19,13,FALSE)</f>
        <v>16</v>
      </c>
      <c r="W9" s="16" t="str">
        <f>VLOOKUP($J9,'Tabla 239892'!$A$4:$AM$19,14,FALSE)</f>
        <v>Michoacán</v>
      </c>
      <c r="X9" s="16">
        <f>VLOOKUP($J9,'Tabla 239892'!$A$4:$AM$19,15,FALSE)</f>
        <v>59699</v>
      </c>
      <c r="Y9" s="16" t="str">
        <f>VLOOKUP($J9,'Tabla 239892'!$A$4:$AM$19,16,FALSE)</f>
        <v>Ivan de Jesus Martínez Vega</v>
      </c>
      <c r="Z9" s="16" t="str">
        <f>VLOOKUP($J9,'Tabla 239892'!$A$4:$AM$19,17,FALSE)</f>
        <v>Lunes a Viernes de 8:00 a 15:00 horas </v>
      </c>
      <c r="AA9" s="18" t="s">
        <v>296</v>
      </c>
      <c r="AB9" s="18" t="s">
        <v>353</v>
      </c>
      <c r="AC9" s="18" t="s">
        <v>353</v>
      </c>
      <c r="AD9" s="16" t="str">
        <f>VLOOKUP($AC9,'Tabla 239893'!$A$4:$AN$19,2,FALSE)</f>
        <v>ND</v>
      </c>
      <c r="AE9" s="16" t="s">
        <v>242</v>
      </c>
      <c r="AF9" s="16" t="s">
        <v>355</v>
      </c>
      <c r="AG9" s="16">
        <v>1</v>
      </c>
      <c r="AH9" s="16" t="str">
        <f>VLOOKUP($AG9,'Tabla 239892'!$A$4:$AM$19,2,FALSE)</f>
        <v>                                   DIF                                                                                                                                                 </v>
      </c>
      <c r="AI9" s="16" t="str">
        <f>VLOOKUP($AG9,'Tabla 239892'!$A$4:$AM$19,3,FALSE)</f>
        <v>Calle</v>
      </c>
      <c r="AJ9" s="16" t="str">
        <f>VLOOKUP($AG9,'Tabla 239892'!$A$4:$AM$19,4,FALSE)</f>
        <v>Obrero</v>
      </c>
      <c r="AK9" s="16">
        <f>VLOOKUP($AG9,'Tabla 239892'!$A$4:$AM$19,5,FALSE)</f>
        <v>746</v>
      </c>
      <c r="AL9" s="16">
        <f>VLOOKUP($AG9,'Tabla 239892'!$A$4:$AM$19,6,FALSE)</f>
        <v>0</v>
      </c>
      <c r="AM9" s="16" t="str">
        <f>VLOOKUP($AG9,'Tabla 239892'!$A$4:$AM$19,7,FALSE)</f>
        <v>Colonia</v>
      </c>
      <c r="AN9" s="16" t="str">
        <f>VLOOKUP($AG9,'Tabla 239892'!$A$4:$AM$19,8,FALSE)</f>
        <v>Las Fuentes</v>
      </c>
      <c r="AO9" s="16">
        <f>VLOOKUP($AG9,'Tabla 239892'!$A$4:$AM$19,9,FALSE)</f>
        <v>109</v>
      </c>
      <c r="AP9" s="16" t="str">
        <f>VLOOKUP($AG9,'Tabla 239892'!$A$4:$AM$19,10,FALSE)</f>
        <v>Zamora</v>
      </c>
      <c r="AQ9" s="16">
        <f>VLOOKUP($AG9,'Tabla 239892'!$A$4:$AM$19,11,FALSE)</f>
        <v>109</v>
      </c>
      <c r="AR9" s="16" t="str">
        <f>VLOOKUP($AG9,'Tabla 239892'!$A$4:$AM$19,12,FALSE)</f>
        <v>Zamora</v>
      </c>
      <c r="AS9" s="16">
        <f>VLOOKUP($AG9,'Tabla 239892'!$A$4:$AM$19,13,FALSE)</f>
        <v>16</v>
      </c>
      <c r="AT9" s="16" t="str">
        <f>VLOOKUP($AG9,'Tabla 239892'!$A$4:$AM$19,14,FALSE)</f>
        <v>Michoacán</v>
      </c>
      <c r="AU9" s="16">
        <f>VLOOKUP($AG9,'Tabla 239892'!$A$4:$AM$19,15,FALSE)</f>
        <v>59699</v>
      </c>
      <c r="AV9" s="16" t="str">
        <f>VLOOKUP($AG9,'Tabla 239892'!$A$4:$AM$19,16,FALSE)</f>
        <v>Ivan de Jesus Martínez Vega</v>
      </c>
      <c r="AW9" s="16" t="str">
        <f>VLOOKUP($AG9,'Tabla 239892'!$A$4:$AM$19,17,FALSE)</f>
        <v>Lunes a Viernes de 8:00 a 15:00 horas </v>
      </c>
      <c r="AX9" s="18" t="s">
        <v>353</v>
      </c>
      <c r="AY9" s="18" t="s">
        <v>353</v>
      </c>
      <c r="AZ9" s="17">
        <v>42846</v>
      </c>
      <c r="BA9" s="16" t="s">
        <v>268</v>
      </c>
      <c r="BB9" s="16">
        <v>2015</v>
      </c>
      <c r="BC9" s="17">
        <v>42859</v>
      </c>
      <c r="BD9" s="18" t="s">
        <v>359</v>
      </c>
    </row>
    <row r="10" spans="1:56" ht="106.5" customHeight="1">
      <c r="A10" s="16" t="s">
        <v>352</v>
      </c>
      <c r="B10" s="18" t="s">
        <v>237</v>
      </c>
      <c r="C10" s="18" t="s">
        <v>235</v>
      </c>
      <c r="D10" s="18" t="s">
        <v>240</v>
      </c>
      <c r="E10" s="16" t="s">
        <v>1</v>
      </c>
      <c r="F10" s="18" t="s">
        <v>362</v>
      </c>
      <c r="G10" s="18" t="s">
        <v>363</v>
      </c>
      <c r="H10" s="18" t="s">
        <v>353</v>
      </c>
      <c r="I10" s="18" t="s">
        <v>364</v>
      </c>
      <c r="J10" s="18">
        <v>1</v>
      </c>
      <c r="K10" s="16" t="str">
        <f>VLOOKUP($J10,'Tabla 239892'!$A$4:$AM$19,2,FALSE)</f>
        <v>                                   DIF                                                                                                                                                 </v>
      </c>
      <c r="L10" s="16" t="str">
        <f>VLOOKUP($J10,'Tabla 239892'!$A$4:$AM$19,3,FALSE)</f>
        <v>Calle</v>
      </c>
      <c r="M10" s="16" t="str">
        <f>VLOOKUP($J10,'Tabla 239892'!$A$4:$AM$19,4,FALSE)</f>
        <v>Obrero</v>
      </c>
      <c r="N10" s="16">
        <f>VLOOKUP($J10,'Tabla 239892'!$A$4:$AM$19,5,FALSE)</f>
        <v>746</v>
      </c>
      <c r="O10" s="16">
        <f>VLOOKUP($J10,'Tabla 239892'!$A$4:$AM$19,6,FALSE)</f>
        <v>0</v>
      </c>
      <c r="P10" s="16" t="str">
        <f>VLOOKUP($J10,'Tabla 239892'!$A$4:$AM$19,7,FALSE)</f>
        <v>Colonia</v>
      </c>
      <c r="Q10" s="16" t="str">
        <f>VLOOKUP($J10,'Tabla 239892'!$A$4:$AM$19,8,FALSE)</f>
        <v>Las Fuentes</v>
      </c>
      <c r="R10" s="16">
        <f>VLOOKUP($J10,'Tabla 239892'!$A$4:$AM$19,9,FALSE)</f>
        <v>109</v>
      </c>
      <c r="S10" s="16" t="str">
        <f>VLOOKUP($J10,'Tabla 239892'!$A$4:$AM$19,10,FALSE)</f>
        <v>Zamora</v>
      </c>
      <c r="T10" s="16">
        <f>VLOOKUP($J10,'Tabla 239892'!$A$4:$AM$19,11,FALSE)</f>
        <v>109</v>
      </c>
      <c r="U10" s="16" t="str">
        <f>VLOOKUP($J10,'Tabla 239892'!$A$4:$AM$19,12,FALSE)</f>
        <v>Zamora</v>
      </c>
      <c r="V10" s="16">
        <f>VLOOKUP($J10,'Tabla 239892'!$A$4:$AM$19,13,FALSE)</f>
        <v>16</v>
      </c>
      <c r="W10" s="16" t="str">
        <f>VLOOKUP($J10,'Tabla 239892'!$A$4:$AM$19,14,FALSE)</f>
        <v>Michoacán</v>
      </c>
      <c r="X10" s="16">
        <f>VLOOKUP($J10,'Tabla 239892'!$A$4:$AM$19,15,FALSE)</f>
        <v>59699</v>
      </c>
      <c r="Y10" s="16" t="str">
        <f>VLOOKUP($J10,'Tabla 239892'!$A$4:$AM$19,16,FALSE)</f>
        <v>Ivan de Jesus Martínez Vega</v>
      </c>
      <c r="Z10" s="16" t="str">
        <f>VLOOKUP($J10,'Tabla 239892'!$A$4:$AM$19,17,FALSE)</f>
        <v>Lunes a Viernes de 8:00 a 15:00 horas </v>
      </c>
      <c r="AA10" s="18">
        <v>700</v>
      </c>
      <c r="AB10" s="18" t="s">
        <v>353</v>
      </c>
      <c r="AC10" s="18">
        <v>1</v>
      </c>
      <c r="AD10" s="16" t="str">
        <f>VLOOKUP($AC10,'Tabla 239893'!$A$4:$AN$19,2,FALSE)</f>
        <v>Oficinas centrales del DIF</v>
      </c>
      <c r="AE10" s="16" t="s">
        <v>242</v>
      </c>
      <c r="AF10" s="16" t="s">
        <v>355</v>
      </c>
      <c r="AG10" s="16">
        <v>1</v>
      </c>
      <c r="AH10" s="16" t="str">
        <f>VLOOKUP($AG10,'Tabla 239892'!$A$4:$AM$19,2,FALSE)</f>
        <v>                                   DIF                                                                                                                                                 </v>
      </c>
      <c r="AI10" s="16" t="str">
        <f>VLOOKUP($AG10,'Tabla 239892'!$A$4:$AM$19,3,FALSE)</f>
        <v>Calle</v>
      </c>
      <c r="AJ10" s="16" t="str">
        <f>VLOOKUP($AG10,'Tabla 239892'!$A$4:$AM$19,4,FALSE)</f>
        <v>Obrero</v>
      </c>
      <c r="AK10" s="16">
        <f>VLOOKUP($AG10,'Tabla 239892'!$A$4:$AM$19,5,FALSE)</f>
        <v>746</v>
      </c>
      <c r="AL10" s="16">
        <f>VLOOKUP($AG10,'Tabla 239892'!$A$4:$AM$19,6,FALSE)</f>
        <v>0</v>
      </c>
      <c r="AM10" s="16" t="str">
        <f>VLOOKUP($AG10,'Tabla 239892'!$A$4:$AM$19,7,FALSE)</f>
        <v>Colonia</v>
      </c>
      <c r="AN10" s="16" t="str">
        <f>VLOOKUP($AG10,'Tabla 239892'!$A$4:$AM$19,8,FALSE)</f>
        <v>Las Fuentes</v>
      </c>
      <c r="AO10" s="16">
        <f>VLOOKUP($AG10,'Tabla 239892'!$A$4:$AM$19,9,FALSE)</f>
        <v>109</v>
      </c>
      <c r="AP10" s="16" t="str">
        <f>VLOOKUP($AG10,'Tabla 239892'!$A$4:$AM$19,10,FALSE)</f>
        <v>Zamora</v>
      </c>
      <c r="AQ10" s="16">
        <f>VLOOKUP($AG10,'Tabla 239892'!$A$4:$AM$19,11,FALSE)</f>
        <v>109</v>
      </c>
      <c r="AR10" s="16" t="str">
        <f>VLOOKUP($AG10,'Tabla 239892'!$A$4:$AM$19,12,FALSE)</f>
        <v>Zamora</v>
      </c>
      <c r="AS10" s="16">
        <f>VLOOKUP($AG10,'Tabla 239892'!$A$4:$AM$19,13,FALSE)</f>
        <v>16</v>
      </c>
      <c r="AT10" s="16" t="str">
        <f>VLOOKUP($AG10,'Tabla 239892'!$A$4:$AM$19,14,FALSE)</f>
        <v>Michoacán</v>
      </c>
      <c r="AU10" s="16">
        <f>VLOOKUP($AG10,'Tabla 239892'!$A$4:$AM$19,15,FALSE)</f>
        <v>59699</v>
      </c>
      <c r="AV10" s="16" t="str">
        <f>VLOOKUP($AG10,'Tabla 239892'!$A$4:$AM$19,16,FALSE)</f>
        <v>Ivan de Jesus Martínez Vega</v>
      </c>
      <c r="AW10" s="16" t="str">
        <f>VLOOKUP($AG10,'Tabla 239892'!$A$4:$AM$19,17,FALSE)</f>
        <v>Lunes a Viernes de 8:00 a 15:00 horas </v>
      </c>
      <c r="AX10" s="18" t="s">
        <v>353</v>
      </c>
      <c r="AY10" s="18" t="s">
        <v>353</v>
      </c>
      <c r="AZ10" s="17">
        <v>42846</v>
      </c>
      <c r="BA10" s="16" t="s">
        <v>268</v>
      </c>
      <c r="BB10" s="16">
        <v>2017</v>
      </c>
      <c r="BC10" s="17">
        <v>42859</v>
      </c>
      <c r="BD10" s="18" t="s">
        <v>366</v>
      </c>
    </row>
    <row r="11" spans="1:56" ht="106.5" customHeight="1">
      <c r="A11" s="16" t="s">
        <v>352</v>
      </c>
      <c r="B11" s="18" t="s">
        <v>244</v>
      </c>
      <c r="C11" s="16" t="s">
        <v>223</v>
      </c>
      <c r="D11" s="18" t="s">
        <v>253</v>
      </c>
      <c r="E11" s="16" t="s">
        <v>1</v>
      </c>
      <c r="F11" s="18" t="s">
        <v>367</v>
      </c>
      <c r="G11" s="16" t="s">
        <v>353</v>
      </c>
      <c r="H11" s="16" t="s">
        <v>353</v>
      </c>
      <c r="I11" s="18" t="s">
        <v>370</v>
      </c>
      <c r="J11" s="18">
        <v>1</v>
      </c>
      <c r="K11" s="16" t="str">
        <f>VLOOKUP($J11,'Tabla 239892'!$A$4:$AM$19,2,FALSE)</f>
        <v>                                   DIF                                                                                                                                                 </v>
      </c>
      <c r="L11" s="16" t="str">
        <f>VLOOKUP($J11,'Tabla 239892'!$A$4:$AM$19,3,FALSE)</f>
        <v>Calle</v>
      </c>
      <c r="M11" s="16" t="str">
        <f>VLOOKUP($J11,'Tabla 239892'!$A$4:$AM$19,4,FALSE)</f>
        <v>Obrero</v>
      </c>
      <c r="N11" s="16">
        <f>VLOOKUP($J11,'Tabla 239892'!$A$4:$AM$19,5,FALSE)</f>
        <v>746</v>
      </c>
      <c r="O11" s="16">
        <f>VLOOKUP($J11,'Tabla 239892'!$A$4:$AM$19,6,FALSE)</f>
        <v>0</v>
      </c>
      <c r="P11" s="16" t="str">
        <f>VLOOKUP($J11,'Tabla 239892'!$A$4:$AM$19,7,FALSE)</f>
        <v>Colonia</v>
      </c>
      <c r="Q11" s="16" t="str">
        <f>VLOOKUP($J11,'Tabla 239892'!$A$4:$AM$19,8,FALSE)</f>
        <v>Las Fuentes</v>
      </c>
      <c r="R11" s="16">
        <f>VLOOKUP($J11,'Tabla 239892'!$A$4:$AM$19,9,FALSE)</f>
        <v>109</v>
      </c>
      <c r="S11" s="16" t="str">
        <f>VLOOKUP($J11,'Tabla 239892'!$A$4:$AM$19,10,FALSE)</f>
        <v>Zamora</v>
      </c>
      <c r="T11" s="16">
        <f>VLOOKUP($J11,'Tabla 239892'!$A$4:$AM$19,11,FALSE)</f>
        <v>109</v>
      </c>
      <c r="U11" s="16" t="str">
        <f>VLOOKUP($J11,'Tabla 239892'!$A$4:$AM$19,12,FALSE)</f>
        <v>Zamora</v>
      </c>
      <c r="V11" s="16">
        <f>VLOOKUP($J11,'Tabla 239892'!$A$4:$AM$19,13,FALSE)</f>
        <v>16</v>
      </c>
      <c r="W11" s="16" t="str">
        <f>VLOOKUP($J11,'Tabla 239892'!$A$4:$AM$19,14,FALSE)</f>
        <v>Michoacán</v>
      </c>
      <c r="X11" s="16">
        <f>VLOOKUP($J11,'Tabla 239892'!$A$4:$AM$19,15,FALSE)</f>
        <v>59699</v>
      </c>
      <c r="Y11" s="16" t="str">
        <f>VLOOKUP($J11,'Tabla 239892'!$A$4:$AM$19,16,FALSE)</f>
        <v>Ivan de Jesus Martínez Vega</v>
      </c>
      <c r="Z11" s="16" t="str">
        <f>VLOOKUP($J11,'Tabla 239892'!$A$4:$AM$19,17,FALSE)</f>
        <v>Lunes a Viernes de 8:00 a 15:00 horas </v>
      </c>
      <c r="AA11" s="18">
        <v>20</v>
      </c>
      <c r="AB11" s="18" t="s">
        <v>353</v>
      </c>
      <c r="AC11" s="18">
        <v>1</v>
      </c>
      <c r="AD11" s="16" t="str">
        <f>VLOOKUP($AC11,'Tabla 239893'!$A$4:$AN$19,2,FALSE)</f>
        <v>Oficinas centrales del DIF</v>
      </c>
      <c r="AE11" s="18" t="s">
        <v>243</v>
      </c>
      <c r="AF11" s="16" t="s">
        <v>355</v>
      </c>
      <c r="AG11" s="16">
        <v>1</v>
      </c>
      <c r="AH11" s="16" t="str">
        <f>VLOOKUP($AG11,'Tabla 239892'!$A$4:$AM$19,2,FALSE)</f>
        <v>                                   DIF                                                                                                                                                 </v>
      </c>
      <c r="AI11" s="16" t="str">
        <f>VLOOKUP($AG11,'Tabla 239892'!$A$4:$AM$19,3,FALSE)</f>
        <v>Calle</v>
      </c>
      <c r="AJ11" s="16" t="str">
        <f>VLOOKUP($AG11,'Tabla 239892'!$A$4:$AM$19,4,FALSE)</f>
        <v>Obrero</v>
      </c>
      <c r="AK11" s="16">
        <f>VLOOKUP($AG11,'Tabla 239892'!$A$4:$AM$19,5,FALSE)</f>
        <v>746</v>
      </c>
      <c r="AL11" s="16">
        <f>VLOOKUP($AG11,'Tabla 239892'!$A$4:$AM$19,6,FALSE)</f>
        <v>0</v>
      </c>
      <c r="AM11" s="16" t="str">
        <f>VLOOKUP($AG11,'Tabla 239892'!$A$4:$AM$19,7,FALSE)</f>
        <v>Colonia</v>
      </c>
      <c r="AN11" s="16" t="str">
        <f>VLOOKUP($AG11,'Tabla 239892'!$A$4:$AM$19,8,FALSE)</f>
        <v>Las Fuentes</v>
      </c>
      <c r="AO11" s="16">
        <f>VLOOKUP($AG11,'Tabla 239892'!$A$4:$AM$19,9,FALSE)</f>
        <v>109</v>
      </c>
      <c r="AP11" s="16" t="str">
        <f>VLOOKUP($AG11,'Tabla 239892'!$A$4:$AM$19,10,FALSE)</f>
        <v>Zamora</v>
      </c>
      <c r="AQ11" s="16">
        <f>VLOOKUP($AG11,'Tabla 239892'!$A$4:$AM$19,11,FALSE)</f>
        <v>109</v>
      </c>
      <c r="AR11" s="16" t="str">
        <f>VLOOKUP($AG11,'Tabla 239892'!$A$4:$AM$19,12,FALSE)</f>
        <v>Zamora</v>
      </c>
      <c r="AS11" s="16">
        <f>VLOOKUP($AG11,'Tabla 239892'!$A$4:$AM$19,13,FALSE)</f>
        <v>16</v>
      </c>
      <c r="AT11" s="16" t="str">
        <f>VLOOKUP($AG11,'Tabla 239892'!$A$4:$AM$19,14,FALSE)</f>
        <v>Michoacán</v>
      </c>
      <c r="AU11" s="16">
        <f>VLOOKUP($AG11,'Tabla 239892'!$A$4:$AM$19,15,FALSE)</f>
        <v>59699</v>
      </c>
      <c r="AV11" s="16" t="str">
        <f>VLOOKUP($AG11,'Tabla 239892'!$A$4:$AM$19,16,FALSE)</f>
        <v>Ivan de Jesus Martínez Vega</v>
      </c>
      <c r="AW11" s="16" t="str">
        <f>VLOOKUP($AG11,'Tabla 239892'!$A$4:$AM$19,17,FALSE)</f>
        <v>Lunes a Viernes de 8:00 a 15:00 horas </v>
      </c>
      <c r="AX11" s="18" t="s">
        <v>353</v>
      </c>
      <c r="AY11" s="18" t="s">
        <v>353</v>
      </c>
      <c r="AZ11" s="17">
        <v>42846</v>
      </c>
      <c r="BA11" s="16" t="s">
        <v>268</v>
      </c>
      <c r="BB11" s="16">
        <v>2017</v>
      </c>
      <c r="BC11" s="17">
        <v>42859</v>
      </c>
      <c r="BD11" s="18" t="s">
        <v>368</v>
      </c>
    </row>
    <row r="12" spans="1:56" ht="106.5" customHeight="1">
      <c r="A12" s="16" t="s">
        <v>352</v>
      </c>
      <c r="B12" s="18" t="s">
        <v>245</v>
      </c>
      <c r="C12" s="16" t="s">
        <v>223</v>
      </c>
      <c r="D12" s="18" t="s">
        <v>254</v>
      </c>
      <c r="E12" s="16" t="s">
        <v>1</v>
      </c>
      <c r="F12" s="18" t="s">
        <v>369</v>
      </c>
      <c r="G12" s="16" t="s">
        <v>353</v>
      </c>
      <c r="H12" s="16" t="s">
        <v>353</v>
      </c>
      <c r="I12" s="18" t="s">
        <v>370</v>
      </c>
      <c r="J12" s="18">
        <v>1</v>
      </c>
      <c r="K12" s="16" t="str">
        <f>VLOOKUP($J12,'Tabla 239892'!$A$4:$AM$19,2,FALSE)</f>
        <v>                                   DIF                                                                                                                                                 </v>
      </c>
      <c r="L12" s="16" t="str">
        <f>VLOOKUP($J12,'Tabla 239892'!$A$4:$AM$19,3,FALSE)</f>
        <v>Calle</v>
      </c>
      <c r="M12" s="16" t="str">
        <f>VLOOKUP($J12,'Tabla 239892'!$A$4:$AM$19,4,FALSE)</f>
        <v>Obrero</v>
      </c>
      <c r="N12" s="16">
        <f>VLOOKUP($J12,'Tabla 239892'!$A$4:$AM$19,5,FALSE)</f>
        <v>746</v>
      </c>
      <c r="O12" s="16">
        <f>VLOOKUP($J12,'Tabla 239892'!$A$4:$AM$19,6,FALSE)</f>
        <v>0</v>
      </c>
      <c r="P12" s="16" t="str">
        <f>VLOOKUP($J12,'Tabla 239892'!$A$4:$AM$19,7,FALSE)</f>
        <v>Colonia</v>
      </c>
      <c r="Q12" s="16" t="str">
        <f>VLOOKUP($J12,'Tabla 239892'!$A$4:$AM$19,8,FALSE)</f>
        <v>Las Fuentes</v>
      </c>
      <c r="R12" s="16">
        <f>VLOOKUP($J12,'Tabla 239892'!$A$4:$AM$19,9,FALSE)</f>
        <v>109</v>
      </c>
      <c r="S12" s="16" t="str">
        <f>VLOOKUP($J12,'Tabla 239892'!$A$4:$AM$19,10,FALSE)</f>
        <v>Zamora</v>
      </c>
      <c r="T12" s="16">
        <f>VLOOKUP($J12,'Tabla 239892'!$A$4:$AM$19,11,FALSE)</f>
        <v>109</v>
      </c>
      <c r="U12" s="16" t="str">
        <f>VLOOKUP($J12,'Tabla 239892'!$A$4:$AM$19,12,FALSE)</f>
        <v>Zamora</v>
      </c>
      <c r="V12" s="16">
        <f>VLOOKUP($J12,'Tabla 239892'!$A$4:$AM$19,13,FALSE)</f>
        <v>16</v>
      </c>
      <c r="W12" s="16" t="str">
        <f>VLOOKUP($J12,'Tabla 239892'!$A$4:$AM$19,14,FALSE)</f>
        <v>Michoacán</v>
      </c>
      <c r="X12" s="16">
        <f>VLOOKUP($J12,'Tabla 239892'!$A$4:$AM$19,15,FALSE)</f>
        <v>59699</v>
      </c>
      <c r="Y12" s="16" t="str">
        <f>VLOOKUP($J12,'Tabla 239892'!$A$4:$AM$19,16,FALSE)</f>
        <v>Ivan de Jesus Martínez Vega</v>
      </c>
      <c r="Z12" s="16" t="str">
        <f>VLOOKUP($J12,'Tabla 239892'!$A$4:$AM$19,17,FALSE)</f>
        <v>Lunes a Viernes de 8:00 a 15:00 horas </v>
      </c>
      <c r="AA12" s="18">
        <v>50</v>
      </c>
      <c r="AB12" s="18" t="s">
        <v>353</v>
      </c>
      <c r="AC12" s="18">
        <v>5</v>
      </c>
      <c r="AD12" s="16" t="str">
        <f>VLOOKUP($AC12,'Tabla 239893'!$A$4:$AN$19,2,FALSE)</f>
        <v>CEDECO Miguel Regalado</v>
      </c>
      <c r="AE12" s="18" t="s">
        <v>243</v>
      </c>
      <c r="AF12" s="16" t="s">
        <v>355</v>
      </c>
      <c r="AG12" s="16">
        <v>1</v>
      </c>
      <c r="AH12" s="16" t="str">
        <f>VLOOKUP($AG12,'Tabla 239892'!$A$4:$AM$19,2,FALSE)</f>
        <v>                                   DIF                                                                                                                                                 </v>
      </c>
      <c r="AI12" s="16" t="str">
        <f>VLOOKUP($AG12,'Tabla 239892'!$A$4:$AM$19,3,FALSE)</f>
        <v>Calle</v>
      </c>
      <c r="AJ12" s="16" t="str">
        <f>VLOOKUP($AG12,'Tabla 239892'!$A$4:$AM$19,4,FALSE)</f>
        <v>Obrero</v>
      </c>
      <c r="AK12" s="16">
        <f>VLOOKUP($AG12,'Tabla 239892'!$A$4:$AM$19,5,FALSE)</f>
        <v>746</v>
      </c>
      <c r="AL12" s="16">
        <f>VLOOKUP($AG12,'Tabla 239892'!$A$4:$AM$19,6,FALSE)</f>
        <v>0</v>
      </c>
      <c r="AM12" s="16" t="str">
        <f>VLOOKUP($AG12,'Tabla 239892'!$A$4:$AM$19,7,FALSE)</f>
        <v>Colonia</v>
      </c>
      <c r="AN12" s="16" t="str">
        <f>VLOOKUP($AG12,'Tabla 239892'!$A$4:$AM$19,8,FALSE)</f>
        <v>Las Fuentes</v>
      </c>
      <c r="AO12" s="16">
        <f>VLOOKUP($AG12,'Tabla 239892'!$A$4:$AM$19,9,FALSE)</f>
        <v>109</v>
      </c>
      <c r="AP12" s="16" t="str">
        <f>VLOOKUP($AG12,'Tabla 239892'!$A$4:$AM$19,10,FALSE)</f>
        <v>Zamora</v>
      </c>
      <c r="AQ12" s="16">
        <f>VLOOKUP($AG12,'Tabla 239892'!$A$4:$AM$19,11,FALSE)</f>
        <v>109</v>
      </c>
      <c r="AR12" s="16" t="str">
        <f>VLOOKUP($AG12,'Tabla 239892'!$A$4:$AM$19,12,FALSE)</f>
        <v>Zamora</v>
      </c>
      <c r="AS12" s="16">
        <f>VLOOKUP($AG12,'Tabla 239892'!$A$4:$AM$19,13,FALSE)</f>
        <v>16</v>
      </c>
      <c r="AT12" s="16" t="str">
        <f>VLOOKUP($AG12,'Tabla 239892'!$A$4:$AM$19,14,FALSE)</f>
        <v>Michoacán</v>
      </c>
      <c r="AU12" s="16">
        <f>VLOOKUP($AG12,'Tabla 239892'!$A$4:$AM$19,15,FALSE)</f>
        <v>59699</v>
      </c>
      <c r="AV12" s="16" t="str">
        <f>VLOOKUP($AG12,'Tabla 239892'!$A$4:$AM$19,16,FALSE)</f>
        <v>Ivan de Jesus Martínez Vega</v>
      </c>
      <c r="AW12" s="16" t="str">
        <f>VLOOKUP($AG12,'Tabla 239892'!$A$4:$AM$19,17,FALSE)</f>
        <v>Lunes a Viernes de 8:00 a 15:00 horas </v>
      </c>
      <c r="AX12" s="18" t="s">
        <v>353</v>
      </c>
      <c r="AY12" s="18" t="s">
        <v>353</v>
      </c>
      <c r="AZ12" s="17">
        <v>42846</v>
      </c>
      <c r="BA12" s="16" t="s">
        <v>268</v>
      </c>
      <c r="BB12" s="16">
        <v>2017</v>
      </c>
      <c r="BC12" s="17">
        <v>42859</v>
      </c>
      <c r="BD12" s="18" t="s">
        <v>371</v>
      </c>
    </row>
    <row r="13" spans="1:56" ht="106.5" customHeight="1">
      <c r="A13" s="16" t="s">
        <v>352</v>
      </c>
      <c r="B13" s="18" t="s">
        <v>246</v>
      </c>
      <c r="C13" s="16" t="s">
        <v>372</v>
      </c>
      <c r="D13" s="18" t="s">
        <v>256</v>
      </c>
      <c r="E13" s="16" t="s">
        <v>1</v>
      </c>
      <c r="F13" s="18" t="s">
        <v>438</v>
      </c>
      <c r="G13" s="16" t="s">
        <v>353</v>
      </c>
      <c r="H13" s="16" t="s">
        <v>353</v>
      </c>
      <c r="I13" s="18" t="s">
        <v>370</v>
      </c>
      <c r="J13" s="18">
        <v>1</v>
      </c>
      <c r="K13" s="16" t="str">
        <f>VLOOKUP($J13,'Tabla 239892'!$A$4:$AM$19,2,FALSE)</f>
        <v>                                   DIF                                                                                                                                                 </v>
      </c>
      <c r="L13" s="16" t="str">
        <f>VLOOKUP($J13,'Tabla 239892'!$A$4:$AM$19,3,FALSE)</f>
        <v>Calle</v>
      </c>
      <c r="M13" s="16" t="str">
        <f>VLOOKUP($J13,'Tabla 239892'!$A$4:$AM$19,4,FALSE)</f>
        <v>Obrero</v>
      </c>
      <c r="N13" s="16">
        <f>VLOOKUP($J13,'Tabla 239892'!$A$4:$AM$19,5,FALSE)</f>
        <v>746</v>
      </c>
      <c r="O13" s="16">
        <f>VLOOKUP($J13,'Tabla 239892'!$A$4:$AM$19,6,FALSE)</f>
        <v>0</v>
      </c>
      <c r="P13" s="16" t="str">
        <f>VLOOKUP($J13,'Tabla 239892'!$A$4:$AM$19,7,FALSE)</f>
        <v>Colonia</v>
      </c>
      <c r="Q13" s="16" t="str">
        <f>VLOOKUP($J13,'Tabla 239892'!$A$4:$AM$19,8,FALSE)</f>
        <v>Las Fuentes</v>
      </c>
      <c r="R13" s="16">
        <f>VLOOKUP($J13,'Tabla 239892'!$A$4:$AM$19,9,FALSE)</f>
        <v>109</v>
      </c>
      <c r="S13" s="16" t="str">
        <f>VLOOKUP($J13,'Tabla 239892'!$A$4:$AM$19,10,FALSE)</f>
        <v>Zamora</v>
      </c>
      <c r="T13" s="16">
        <f>VLOOKUP($J13,'Tabla 239892'!$A$4:$AM$19,11,FALSE)</f>
        <v>109</v>
      </c>
      <c r="U13" s="16" t="str">
        <f>VLOOKUP($J13,'Tabla 239892'!$A$4:$AM$19,12,FALSE)</f>
        <v>Zamora</v>
      </c>
      <c r="V13" s="16">
        <f>VLOOKUP($J13,'Tabla 239892'!$A$4:$AM$19,13,FALSE)</f>
        <v>16</v>
      </c>
      <c r="W13" s="16" t="str">
        <f>VLOOKUP($J13,'Tabla 239892'!$A$4:$AM$19,14,FALSE)</f>
        <v>Michoacán</v>
      </c>
      <c r="X13" s="16">
        <f>VLOOKUP($J13,'Tabla 239892'!$A$4:$AM$19,15,FALSE)</f>
        <v>59699</v>
      </c>
      <c r="Y13" s="16" t="str">
        <f>VLOOKUP($J13,'Tabla 239892'!$A$4:$AM$19,16,FALSE)</f>
        <v>Ivan de Jesus Martínez Vega</v>
      </c>
      <c r="Z13" s="16" t="str">
        <f>VLOOKUP($J13,'Tabla 239892'!$A$4:$AM$19,17,FALSE)</f>
        <v>Lunes a Viernes de 8:00 a 15:00 horas </v>
      </c>
      <c r="AA13" s="18">
        <v>25</v>
      </c>
      <c r="AB13" s="18" t="s">
        <v>353</v>
      </c>
      <c r="AC13" s="18">
        <v>1</v>
      </c>
      <c r="AD13" s="16" t="str">
        <f>VLOOKUP($AC13,'Tabla 239893'!$A$4:$AN$19,2,FALSE)</f>
        <v>Oficinas centrales del DIF</v>
      </c>
      <c r="AE13" s="18" t="s">
        <v>243</v>
      </c>
      <c r="AF13" s="16" t="s">
        <v>355</v>
      </c>
      <c r="AG13" s="16">
        <v>1</v>
      </c>
      <c r="AH13" s="16" t="str">
        <f>VLOOKUP($AG13,'Tabla 239892'!$A$4:$AM$19,2,FALSE)</f>
        <v>                                   DIF                                                                                                                                                 </v>
      </c>
      <c r="AI13" s="16" t="str">
        <f>VLOOKUP($AG13,'Tabla 239892'!$A$4:$AM$19,3,FALSE)</f>
        <v>Calle</v>
      </c>
      <c r="AJ13" s="16" t="str">
        <f>VLOOKUP($AG13,'Tabla 239892'!$A$4:$AM$19,4,FALSE)</f>
        <v>Obrero</v>
      </c>
      <c r="AK13" s="16">
        <f>VLOOKUP($AG13,'Tabla 239892'!$A$4:$AM$19,5,FALSE)</f>
        <v>746</v>
      </c>
      <c r="AL13" s="16">
        <f>VLOOKUP($AG13,'Tabla 239892'!$A$4:$AM$19,6,FALSE)</f>
        <v>0</v>
      </c>
      <c r="AM13" s="16" t="str">
        <f>VLOOKUP($AG13,'Tabla 239892'!$A$4:$AM$19,7,FALSE)</f>
        <v>Colonia</v>
      </c>
      <c r="AN13" s="16" t="str">
        <f>VLOOKUP($AG13,'Tabla 239892'!$A$4:$AM$19,8,FALSE)</f>
        <v>Las Fuentes</v>
      </c>
      <c r="AO13" s="16">
        <f>VLOOKUP($AG13,'Tabla 239892'!$A$4:$AM$19,9,FALSE)</f>
        <v>109</v>
      </c>
      <c r="AP13" s="16" t="str">
        <f>VLOOKUP($AG13,'Tabla 239892'!$A$4:$AM$19,10,FALSE)</f>
        <v>Zamora</v>
      </c>
      <c r="AQ13" s="16">
        <f>VLOOKUP($AG13,'Tabla 239892'!$A$4:$AM$19,11,FALSE)</f>
        <v>109</v>
      </c>
      <c r="AR13" s="16" t="str">
        <f>VLOOKUP($AG13,'Tabla 239892'!$A$4:$AM$19,12,FALSE)</f>
        <v>Zamora</v>
      </c>
      <c r="AS13" s="16">
        <f>VLOOKUP($AG13,'Tabla 239892'!$A$4:$AM$19,13,FALSE)</f>
        <v>16</v>
      </c>
      <c r="AT13" s="16" t="str">
        <f>VLOOKUP($AG13,'Tabla 239892'!$A$4:$AM$19,14,FALSE)</f>
        <v>Michoacán</v>
      </c>
      <c r="AU13" s="16">
        <f>VLOOKUP($AG13,'Tabla 239892'!$A$4:$AM$19,15,FALSE)</f>
        <v>59699</v>
      </c>
      <c r="AV13" s="16" t="str">
        <f>VLOOKUP($AG13,'Tabla 239892'!$A$4:$AM$19,16,FALSE)</f>
        <v>Ivan de Jesus Martínez Vega</v>
      </c>
      <c r="AW13" s="16" t="str">
        <f>VLOOKUP($AG13,'Tabla 239892'!$A$4:$AM$19,17,FALSE)</f>
        <v>Lunes a Viernes de 8:00 a 15:00 horas </v>
      </c>
      <c r="AX13" s="18" t="s">
        <v>353</v>
      </c>
      <c r="AY13" s="18" t="s">
        <v>353</v>
      </c>
      <c r="AZ13" s="17">
        <v>42846</v>
      </c>
      <c r="BA13" s="16" t="s">
        <v>268</v>
      </c>
      <c r="BB13" s="16">
        <v>2017</v>
      </c>
      <c r="BC13" s="17">
        <v>42859</v>
      </c>
      <c r="BD13" s="18" t="s">
        <v>373</v>
      </c>
    </row>
    <row r="14" spans="1:56" ht="106.5" customHeight="1">
      <c r="A14" s="16" t="s">
        <v>352</v>
      </c>
      <c r="B14" s="18" t="s">
        <v>247</v>
      </c>
      <c r="C14" s="16" t="s">
        <v>223</v>
      </c>
      <c r="D14" s="18" t="s">
        <v>257</v>
      </c>
      <c r="E14" s="16" t="s">
        <v>1</v>
      </c>
      <c r="F14" s="18" t="s">
        <v>439</v>
      </c>
      <c r="G14" s="16" t="s">
        <v>374</v>
      </c>
      <c r="H14" s="16" t="s">
        <v>353</v>
      </c>
      <c r="I14" s="18" t="s">
        <v>224</v>
      </c>
      <c r="J14" s="18">
        <v>7</v>
      </c>
      <c r="K14" s="16" t="str">
        <f>VLOOKUP($J14,'Tabla 239892'!$A$4:$AM$19,2,FALSE)</f>
        <v>Local </v>
      </c>
      <c r="L14" s="16" t="str">
        <f>VLOOKUP($J14,'Tabla 239892'!$A$4:$AM$19,3,FALSE)</f>
        <v>Calle</v>
      </c>
      <c r="M14" s="16" t="str">
        <f>VLOOKUP($J14,'Tabla 239892'!$A$4:$AM$19,4,FALSE)</f>
        <v>Morelos</v>
      </c>
      <c r="N14" s="16">
        <f>VLOOKUP($J14,'Tabla 239892'!$A$4:$AM$19,5,FALSE)</f>
        <v>539</v>
      </c>
      <c r="O14" s="16">
        <f>VLOOKUP($J14,'Tabla 239892'!$A$4:$AM$19,6,FALSE)</f>
        <v>0</v>
      </c>
      <c r="P14" s="16" t="str">
        <f>VLOOKUP($J14,'Tabla 239892'!$A$4:$AM$19,7,FALSE)</f>
        <v>Colonia</v>
      </c>
      <c r="Q14" s="16" t="str">
        <f>VLOOKUP($J14,'Tabla 239892'!$A$4:$AM$19,8,FALSE)</f>
        <v>Centro</v>
      </c>
      <c r="R14" s="16">
        <f>VLOOKUP($J14,'Tabla 239892'!$A$4:$AM$19,9,FALSE)</f>
        <v>109</v>
      </c>
      <c r="S14" s="16" t="str">
        <f>VLOOKUP($J14,'Tabla 239892'!$A$4:$AM$19,10,FALSE)</f>
        <v>Zamora</v>
      </c>
      <c r="T14" s="16">
        <f>VLOOKUP($J14,'Tabla 239892'!$A$4:$AM$19,11,FALSE)</f>
        <v>109</v>
      </c>
      <c r="U14" s="16" t="str">
        <f>VLOOKUP($J14,'Tabla 239892'!$A$4:$AM$19,12,FALSE)</f>
        <v>Zamora</v>
      </c>
      <c r="V14" s="16">
        <f>VLOOKUP($J14,'Tabla 239892'!$A$4:$AM$19,13,FALSE)</f>
        <v>16</v>
      </c>
      <c r="W14" s="16" t="str">
        <f>VLOOKUP($J14,'Tabla 239892'!$A$4:$AM$19,14,FALSE)</f>
        <v>Michoacán</v>
      </c>
      <c r="X14" s="16">
        <f>VLOOKUP($J14,'Tabla 239892'!$A$4:$AM$19,15,FALSE)</f>
        <v>59600</v>
      </c>
      <c r="Y14" s="16" t="str">
        <f>VLOOKUP($J14,'Tabla 239892'!$A$4:$AM$19,16,FALSE)</f>
        <v>Soledad Salcedo Mora</v>
      </c>
      <c r="Z14" s="16" t="str">
        <f>VLOOKUP($J14,'Tabla 239892'!$A$4:$AM$19,17,FALSE)</f>
        <v>Lunes, Martes y Miercoles de 10:00 a 13:00 horas y Marte y Jueves de 16:00 a 18:00 </v>
      </c>
      <c r="AA14" s="18">
        <v>10</v>
      </c>
      <c r="AB14" s="18" t="s">
        <v>353</v>
      </c>
      <c r="AC14" s="18">
        <v>1</v>
      </c>
      <c r="AD14" s="16" t="str">
        <f>VLOOKUP($AC14,'Tabla 239893'!$A$4:$AN$19,2,FALSE)</f>
        <v>Oficinas centrales del DIF</v>
      </c>
      <c r="AE14" s="18" t="s">
        <v>243</v>
      </c>
      <c r="AF14" s="16" t="s">
        <v>355</v>
      </c>
      <c r="AG14" s="16">
        <v>1</v>
      </c>
      <c r="AH14" s="16" t="str">
        <f>VLOOKUP($AG14,'Tabla 239892'!$A$4:$AM$19,2,FALSE)</f>
        <v>                                   DIF                                                                                                                                                 </v>
      </c>
      <c r="AI14" s="16" t="str">
        <f>VLOOKUP($AG14,'Tabla 239892'!$A$4:$AM$19,3,FALSE)</f>
        <v>Calle</v>
      </c>
      <c r="AJ14" s="16" t="str">
        <f>VLOOKUP($AG14,'Tabla 239892'!$A$4:$AM$19,4,FALSE)</f>
        <v>Obrero</v>
      </c>
      <c r="AK14" s="16">
        <f>VLOOKUP($AG14,'Tabla 239892'!$A$4:$AM$19,5,FALSE)</f>
        <v>746</v>
      </c>
      <c r="AL14" s="16">
        <f>VLOOKUP($AG14,'Tabla 239892'!$A$4:$AM$19,6,FALSE)</f>
        <v>0</v>
      </c>
      <c r="AM14" s="16" t="str">
        <f>VLOOKUP($AG14,'Tabla 239892'!$A$4:$AM$19,7,FALSE)</f>
        <v>Colonia</v>
      </c>
      <c r="AN14" s="16" t="str">
        <f>VLOOKUP($AG14,'Tabla 239892'!$A$4:$AM$19,8,FALSE)</f>
        <v>Las Fuentes</v>
      </c>
      <c r="AO14" s="16">
        <f>VLOOKUP($AG14,'Tabla 239892'!$A$4:$AM$19,9,FALSE)</f>
        <v>109</v>
      </c>
      <c r="AP14" s="16" t="str">
        <f>VLOOKUP($AG14,'Tabla 239892'!$A$4:$AM$19,10,FALSE)</f>
        <v>Zamora</v>
      </c>
      <c r="AQ14" s="16">
        <f>VLOOKUP($AG14,'Tabla 239892'!$A$4:$AM$19,11,FALSE)</f>
        <v>109</v>
      </c>
      <c r="AR14" s="16" t="str">
        <f>VLOOKUP($AG14,'Tabla 239892'!$A$4:$AM$19,12,FALSE)</f>
        <v>Zamora</v>
      </c>
      <c r="AS14" s="16">
        <f>VLOOKUP($AG14,'Tabla 239892'!$A$4:$AM$19,13,FALSE)</f>
        <v>16</v>
      </c>
      <c r="AT14" s="16" t="str">
        <f>VLOOKUP($AG14,'Tabla 239892'!$A$4:$AM$19,14,FALSE)</f>
        <v>Michoacán</v>
      </c>
      <c r="AU14" s="16">
        <f>VLOOKUP($AG14,'Tabla 239892'!$A$4:$AM$19,15,FALSE)</f>
        <v>59699</v>
      </c>
      <c r="AV14" s="16" t="str">
        <f>VLOOKUP($AG14,'Tabla 239892'!$A$4:$AM$19,16,FALSE)</f>
        <v>Ivan de Jesus Martínez Vega</v>
      </c>
      <c r="AW14" s="16" t="str">
        <f>VLOOKUP($AG14,'Tabla 239892'!$A$4:$AM$19,17,FALSE)</f>
        <v>Lunes a Viernes de 8:00 a 15:00 horas </v>
      </c>
      <c r="AX14" s="18" t="s">
        <v>353</v>
      </c>
      <c r="AY14" s="18" t="s">
        <v>353</v>
      </c>
      <c r="AZ14" s="17">
        <v>42846</v>
      </c>
      <c r="BA14" s="16" t="s">
        <v>268</v>
      </c>
      <c r="BB14" s="16">
        <v>2017</v>
      </c>
      <c r="BC14" s="17">
        <v>42859</v>
      </c>
      <c r="BD14" s="18" t="s">
        <v>375</v>
      </c>
    </row>
    <row r="15" spans="1:56" ht="106.5" customHeight="1">
      <c r="A15" s="16" t="s">
        <v>352</v>
      </c>
      <c r="B15" s="18" t="s">
        <v>248</v>
      </c>
      <c r="C15" s="16" t="s">
        <v>223</v>
      </c>
      <c r="D15" s="18" t="s">
        <v>258</v>
      </c>
      <c r="E15" s="16" t="s">
        <v>1</v>
      </c>
      <c r="F15" s="18" t="s">
        <v>438</v>
      </c>
      <c r="G15" s="16" t="s">
        <v>353</v>
      </c>
      <c r="H15" s="16" t="s">
        <v>353</v>
      </c>
      <c r="I15" s="18" t="s">
        <v>224</v>
      </c>
      <c r="J15" s="18">
        <v>1</v>
      </c>
      <c r="K15" s="16" t="str">
        <f>VLOOKUP($J15,'Tabla 239892'!$A$4:$AM$19,2,FALSE)</f>
        <v>                                   DIF                                                                                                                                                 </v>
      </c>
      <c r="L15" s="16" t="str">
        <f>VLOOKUP($J15,'Tabla 239892'!$A$4:$AM$19,3,FALSE)</f>
        <v>Calle</v>
      </c>
      <c r="M15" s="16" t="str">
        <f>VLOOKUP($J15,'Tabla 239892'!$A$4:$AM$19,4,FALSE)</f>
        <v>Obrero</v>
      </c>
      <c r="N15" s="16">
        <f>VLOOKUP($J15,'Tabla 239892'!$A$4:$AM$19,5,FALSE)</f>
        <v>746</v>
      </c>
      <c r="O15" s="16">
        <f>VLOOKUP($J15,'Tabla 239892'!$A$4:$AM$19,6,FALSE)</f>
        <v>0</v>
      </c>
      <c r="P15" s="16" t="str">
        <f>VLOOKUP($J15,'Tabla 239892'!$A$4:$AM$19,7,FALSE)</f>
        <v>Colonia</v>
      </c>
      <c r="Q15" s="16" t="str">
        <f>VLOOKUP($J15,'Tabla 239892'!$A$4:$AM$19,8,FALSE)</f>
        <v>Las Fuentes</v>
      </c>
      <c r="R15" s="16">
        <f>VLOOKUP($J15,'Tabla 239892'!$A$4:$AM$19,9,FALSE)</f>
        <v>109</v>
      </c>
      <c r="S15" s="16" t="str">
        <f>VLOOKUP($J15,'Tabla 239892'!$A$4:$AM$19,10,FALSE)</f>
        <v>Zamora</v>
      </c>
      <c r="T15" s="16">
        <f>VLOOKUP($J15,'Tabla 239892'!$A$4:$AM$19,11,FALSE)</f>
        <v>109</v>
      </c>
      <c r="U15" s="16" t="str">
        <f>VLOOKUP($J15,'Tabla 239892'!$A$4:$AM$19,12,FALSE)</f>
        <v>Zamora</v>
      </c>
      <c r="V15" s="16">
        <f>VLOOKUP($J15,'Tabla 239892'!$A$4:$AM$19,13,FALSE)</f>
        <v>16</v>
      </c>
      <c r="W15" s="16" t="str">
        <f>VLOOKUP($J15,'Tabla 239892'!$A$4:$AM$19,14,FALSE)</f>
        <v>Michoacán</v>
      </c>
      <c r="X15" s="16">
        <f>VLOOKUP($J15,'Tabla 239892'!$A$4:$AM$19,15,FALSE)</f>
        <v>59699</v>
      </c>
      <c r="Y15" s="16" t="str">
        <f>VLOOKUP($J15,'Tabla 239892'!$A$4:$AM$19,16,FALSE)</f>
        <v>Ivan de Jesus Martínez Vega</v>
      </c>
      <c r="Z15" s="16" t="str">
        <f>VLOOKUP($J15,'Tabla 239892'!$A$4:$AM$19,17,FALSE)</f>
        <v>Lunes a Viernes de 8:00 a 15:00 horas </v>
      </c>
      <c r="AA15" s="18">
        <v>5</v>
      </c>
      <c r="AB15" s="18" t="s">
        <v>353</v>
      </c>
      <c r="AC15" s="18">
        <v>1</v>
      </c>
      <c r="AD15" s="16" t="str">
        <f>VLOOKUP($AC15,'Tabla 239893'!$A$4:$AN$19,2,FALSE)</f>
        <v>Oficinas centrales del DIF</v>
      </c>
      <c r="AE15" s="18" t="s">
        <v>243</v>
      </c>
      <c r="AF15" s="16" t="s">
        <v>355</v>
      </c>
      <c r="AG15" s="16">
        <v>1</v>
      </c>
      <c r="AH15" s="16" t="str">
        <f>VLOOKUP($AG15,'Tabla 239892'!$A$4:$AM$19,2,FALSE)</f>
        <v>                                   DIF                                                                                                                                                 </v>
      </c>
      <c r="AI15" s="16" t="str">
        <f>VLOOKUP($AG15,'Tabla 239892'!$A$4:$AM$19,3,FALSE)</f>
        <v>Calle</v>
      </c>
      <c r="AJ15" s="16" t="str">
        <f>VLOOKUP($AG15,'Tabla 239892'!$A$4:$AM$19,4,FALSE)</f>
        <v>Obrero</v>
      </c>
      <c r="AK15" s="16">
        <f>VLOOKUP($AG15,'Tabla 239892'!$A$4:$AM$19,5,FALSE)</f>
        <v>746</v>
      </c>
      <c r="AL15" s="16">
        <f>VLOOKUP($AG15,'Tabla 239892'!$A$4:$AM$19,6,FALSE)</f>
        <v>0</v>
      </c>
      <c r="AM15" s="16" t="str">
        <f>VLOOKUP($AG15,'Tabla 239892'!$A$4:$AM$19,7,FALSE)</f>
        <v>Colonia</v>
      </c>
      <c r="AN15" s="16" t="str">
        <f>VLOOKUP($AG15,'Tabla 239892'!$A$4:$AM$19,8,FALSE)</f>
        <v>Las Fuentes</v>
      </c>
      <c r="AO15" s="16">
        <f>VLOOKUP($AG15,'Tabla 239892'!$A$4:$AM$19,9,FALSE)</f>
        <v>109</v>
      </c>
      <c r="AP15" s="16" t="str">
        <f>VLOOKUP($AG15,'Tabla 239892'!$A$4:$AM$19,10,FALSE)</f>
        <v>Zamora</v>
      </c>
      <c r="AQ15" s="16">
        <f>VLOOKUP($AG15,'Tabla 239892'!$A$4:$AM$19,11,FALSE)</f>
        <v>109</v>
      </c>
      <c r="AR15" s="16" t="str">
        <f>VLOOKUP($AG15,'Tabla 239892'!$A$4:$AM$19,12,FALSE)</f>
        <v>Zamora</v>
      </c>
      <c r="AS15" s="16">
        <f>VLOOKUP($AG15,'Tabla 239892'!$A$4:$AM$19,13,FALSE)</f>
        <v>16</v>
      </c>
      <c r="AT15" s="16" t="str">
        <f>VLOOKUP($AG15,'Tabla 239892'!$A$4:$AM$19,14,FALSE)</f>
        <v>Michoacán</v>
      </c>
      <c r="AU15" s="16">
        <f>VLOOKUP($AG15,'Tabla 239892'!$A$4:$AM$19,15,FALSE)</f>
        <v>59699</v>
      </c>
      <c r="AV15" s="16" t="str">
        <f>VLOOKUP($AG15,'Tabla 239892'!$A$4:$AM$19,16,FALSE)</f>
        <v>Ivan de Jesus Martínez Vega</v>
      </c>
      <c r="AW15" s="16" t="str">
        <f>VLOOKUP($AG15,'Tabla 239892'!$A$4:$AM$19,17,FALSE)</f>
        <v>Lunes a Viernes de 8:00 a 15:00 horas </v>
      </c>
      <c r="AX15" s="18" t="s">
        <v>353</v>
      </c>
      <c r="AY15" s="18" t="s">
        <v>353</v>
      </c>
      <c r="AZ15" s="17">
        <v>42846</v>
      </c>
      <c r="BA15" s="16" t="s">
        <v>268</v>
      </c>
      <c r="BB15" s="16">
        <v>2017</v>
      </c>
      <c r="BC15" s="17">
        <v>42859</v>
      </c>
      <c r="BD15" s="18" t="s">
        <v>376</v>
      </c>
    </row>
    <row r="16" spans="1:56" ht="106.5" customHeight="1">
      <c r="A16" s="16" t="s">
        <v>352</v>
      </c>
      <c r="B16" s="18" t="s">
        <v>249</v>
      </c>
      <c r="C16" s="16" t="s">
        <v>223</v>
      </c>
      <c r="D16" s="18" t="s">
        <v>259</v>
      </c>
      <c r="E16" s="16" t="s">
        <v>1</v>
      </c>
      <c r="F16" s="18" t="s">
        <v>438</v>
      </c>
      <c r="G16" s="16" t="s">
        <v>353</v>
      </c>
      <c r="H16" s="16" t="s">
        <v>353</v>
      </c>
      <c r="I16" s="18" t="s">
        <v>224</v>
      </c>
      <c r="J16" s="18">
        <v>1</v>
      </c>
      <c r="K16" s="16" t="str">
        <f>VLOOKUP($J16,'Tabla 239892'!$A$4:$AM$19,2,FALSE)</f>
        <v>                                   DIF                                                                                                                                                 </v>
      </c>
      <c r="L16" s="16" t="str">
        <f>VLOOKUP($J16,'Tabla 239892'!$A$4:$AM$19,3,FALSE)</f>
        <v>Calle</v>
      </c>
      <c r="M16" s="16" t="str">
        <f>VLOOKUP($J16,'Tabla 239892'!$A$4:$AM$19,4,FALSE)</f>
        <v>Obrero</v>
      </c>
      <c r="N16" s="16">
        <f>VLOOKUP($J16,'Tabla 239892'!$A$4:$AM$19,5,FALSE)</f>
        <v>746</v>
      </c>
      <c r="O16" s="16">
        <f>VLOOKUP($J16,'Tabla 239892'!$A$4:$AM$19,6,FALSE)</f>
        <v>0</v>
      </c>
      <c r="P16" s="16" t="str">
        <f>VLOOKUP($J16,'Tabla 239892'!$A$4:$AM$19,7,FALSE)</f>
        <v>Colonia</v>
      </c>
      <c r="Q16" s="16" t="str">
        <f>VLOOKUP($J16,'Tabla 239892'!$A$4:$AM$19,8,FALSE)</f>
        <v>Las Fuentes</v>
      </c>
      <c r="R16" s="16">
        <f>VLOOKUP($J16,'Tabla 239892'!$A$4:$AM$19,9,FALSE)</f>
        <v>109</v>
      </c>
      <c r="S16" s="16" t="str">
        <f>VLOOKUP($J16,'Tabla 239892'!$A$4:$AM$19,10,FALSE)</f>
        <v>Zamora</v>
      </c>
      <c r="T16" s="16">
        <f>VLOOKUP($J16,'Tabla 239892'!$A$4:$AM$19,11,FALSE)</f>
        <v>109</v>
      </c>
      <c r="U16" s="16" t="str">
        <f>VLOOKUP($J16,'Tabla 239892'!$A$4:$AM$19,12,FALSE)</f>
        <v>Zamora</v>
      </c>
      <c r="V16" s="16">
        <f>VLOOKUP($J16,'Tabla 239892'!$A$4:$AM$19,13,FALSE)</f>
        <v>16</v>
      </c>
      <c r="W16" s="16" t="str">
        <f>VLOOKUP($J16,'Tabla 239892'!$A$4:$AM$19,14,FALSE)</f>
        <v>Michoacán</v>
      </c>
      <c r="X16" s="16">
        <f>VLOOKUP($J16,'Tabla 239892'!$A$4:$AM$19,15,FALSE)</f>
        <v>59699</v>
      </c>
      <c r="Y16" s="16" t="str">
        <f>VLOOKUP($J16,'Tabla 239892'!$A$4:$AM$19,16,FALSE)</f>
        <v>Ivan de Jesus Martínez Vega</v>
      </c>
      <c r="Z16" s="16" t="str">
        <f>VLOOKUP($J16,'Tabla 239892'!$A$4:$AM$19,17,FALSE)</f>
        <v>Lunes a Viernes de 8:00 a 15:00 horas </v>
      </c>
      <c r="AA16" s="18">
        <v>20</v>
      </c>
      <c r="AB16" s="18" t="s">
        <v>353</v>
      </c>
      <c r="AC16" s="18">
        <v>1</v>
      </c>
      <c r="AD16" s="16" t="str">
        <f>VLOOKUP($AC16,'Tabla 239893'!$A$4:$AN$19,2,FALSE)</f>
        <v>Oficinas centrales del DIF</v>
      </c>
      <c r="AE16" s="18" t="s">
        <v>243</v>
      </c>
      <c r="AF16" s="16" t="s">
        <v>355</v>
      </c>
      <c r="AG16" s="16">
        <v>1</v>
      </c>
      <c r="AH16" s="16" t="str">
        <f>VLOOKUP($AG16,'Tabla 239892'!$A$4:$AM$19,2,FALSE)</f>
        <v>                                   DIF                                                                                                                                                 </v>
      </c>
      <c r="AI16" s="16" t="str">
        <f>VLOOKUP($AG16,'Tabla 239892'!$A$4:$AM$19,3,FALSE)</f>
        <v>Calle</v>
      </c>
      <c r="AJ16" s="16" t="str">
        <f>VLOOKUP($AG16,'Tabla 239892'!$A$4:$AM$19,4,FALSE)</f>
        <v>Obrero</v>
      </c>
      <c r="AK16" s="16">
        <f>VLOOKUP($AG16,'Tabla 239892'!$A$4:$AM$19,5,FALSE)</f>
        <v>746</v>
      </c>
      <c r="AL16" s="16">
        <f>VLOOKUP($AG16,'Tabla 239892'!$A$4:$AM$19,6,FALSE)</f>
        <v>0</v>
      </c>
      <c r="AM16" s="16" t="str">
        <f>VLOOKUP($AG16,'Tabla 239892'!$A$4:$AM$19,7,FALSE)</f>
        <v>Colonia</v>
      </c>
      <c r="AN16" s="16" t="str">
        <f>VLOOKUP($AG16,'Tabla 239892'!$A$4:$AM$19,8,FALSE)</f>
        <v>Las Fuentes</v>
      </c>
      <c r="AO16" s="16">
        <f>VLOOKUP($AG16,'Tabla 239892'!$A$4:$AM$19,9,FALSE)</f>
        <v>109</v>
      </c>
      <c r="AP16" s="16" t="str">
        <f>VLOOKUP($AG16,'Tabla 239892'!$A$4:$AM$19,10,FALSE)</f>
        <v>Zamora</v>
      </c>
      <c r="AQ16" s="16">
        <f>VLOOKUP($AG16,'Tabla 239892'!$A$4:$AM$19,11,FALSE)</f>
        <v>109</v>
      </c>
      <c r="AR16" s="16" t="str">
        <f>VLOOKUP($AG16,'Tabla 239892'!$A$4:$AM$19,12,FALSE)</f>
        <v>Zamora</v>
      </c>
      <c r="AS16" s="16">
        <f>VLOOKUP($AG16,'Tabla 239892'!$A$4:$AM$19,13,FALSE)</f>
        <v>16</v>
      </c>
      <c r="AT16" s="16" t="str">
        <f>VLOOKUP($AG16,'Tabla 239892'!$A$4:$AM$19,14,FALSE)</f>
        <v>Michoacán</v>
      </c>
      <c r="AU16" s="16">
        <f>VLOOKUP($AG16,'Tabla 239892'!$A$4:$AM$19,15,FALSE)</f>
        <v>59699</v>
      </c>
      <c r="AV16" s="16" t="str">
        <f>VLOOKUP($AG16,'Tabla 239892'!$A$4:$AM$19,16,FALSE)</f>
        <v>Ivan de Jesus Martínez Vega</v>
      </c>
      <c r="AW16" s="16" t="str">
        <f>VLOOKUP($AG16,'Tabla 239892'!$A$4:$AM$19,17,FALSE)</f>
        <v>Lunes a Viernes de 8:00 a 15:00 horas </v>
      </c>
      <c r="AX16" s="18" t="s">
        <v>353</v>
      </c>
      <c r="AY16" s="18" t="s">
        <v>353</v>
      </c>
      <c r="AZ16" s="17">
        <v>42846</v>
      </c>
      <c r="BA16" s="16" t="s">
        <v>268</v>
      </c>
      <c r="BB16" s="16">
        <v>2017</v>
      </c>
      <c r="BC16" s="17">
        <v>42859</v>
      </c>
      <c r="BD16" s="18" t="s">
        <v>377</v>
      </c>
    </row>
    <row r="17" spans="1:56" ht="106.5" customHeight="1">
      <c r="A17" s="16" t="s">
        <v>352</v>
      </c>
      <c r="B17" s="18" t="s">
        <v>250</v>
      </c>
      <c r="C17" s="16" t="s">
        <v>223</v>
      </c>
      <c r="D17" s="18" t="s">
        <v>260</v>
      </c>
      <c r="E17" s="16" t="s">
        <v>1</v>
      </c>
      <c r="F17" s="18" t="s">
        <v>438</v>
      </c>
      <c r="G17" s="16" t="s">
        <v>353</v>
      </c>
      <c r="H17" s="16" t="s">
        <v>353</v>
      </c>
      <c r="I17" s="18" t="s">
        <v>370</v>
      </c>
      <c r="J17" s="18">
        <v>1</v>
      </c>
      <c r="K17" s="16" t="str">
        <f>VLOOKUP($J17,'Tabla 239892'!$A$4:$AM$19,2,FALSE)</f>
        <v>                                   DIF                                                                                                                                                 </v>
      </c>
      <c r="L17" s="16" t="str">
        <f>VLOOKUP($J17,'Tabla 239892'!$A$4:$AM$19,3,FALSE)</f>
        <v>Calle</v>
      </c>
      <c r="M17" s="16" t="str">
        <f>VLOOKUP($J17,'Tabla 239892'!$A$4:$AM$19,4,FALSE)</f>
        <v>Obrero</v>
      </c>
      <c r="N17" s="16">
        <f>VLOOKUP($J17,'Tabla 239892'!$A$4:$AM$19,5,FALSE)</f>
        <v>746</v>
      </c>
      <c r="O17" s="16">
        <f>VLOOKUP($J17,'Tabla 239892'!$A$4:$AM$19,6,FALSE)</f>
        <v>0</v>
      </c>
      <c r="P17" s="16" t="str">
        <f>VLOOKUP($J17,'Tabla 239892'!$A$4:$AM$19,7,FALSE)</f>
        <v>Colonia</v>
      </c>
      <c r="Q17" s="16" t="str">
        <f>VLOOKUP($J17,'Tabla 239892'!$A$4:$AM$19,8,FALSE)</f>
        <v>Las Fuentes</v>
      </c>
      <c r="R17" s="16">
        <f>VLOOKUP($J17,'Tabla 239892'!$A$4:$AM$19,9,FALSE)</f>
        <v>109</v>
      </c>
      <c r="S17" s="16" t="str">
        <f>VLOOKUP($J17,'Tabla 239892'!$A$4:$AM$19,10,FALSE)</f>
        <v>Zamora</v>
      </c>
      <c r="T17" s="16">
        <f>VLOOKUP($J17,'Tabla 239892'!$A$4:$AM$19,11,FALSE)</f>
        <v>109</v>
      </c>
      <c r="U17" s="16" t="str">
        <f>VLOOKUP($J17,'Tabla 239892'!$A$4:$AM$19,12,FALSE)</f>
        <v>Zamora</v>
      </c>
      <c r="V17" s="16">
        <f>VLOOKUP($J17,'Tabla 239892'!$A$4:$AM$19,13,FALSE)</f>
        <v>16</v>
      </c>
      <c r="W17" s="16" t="str">
        <f>VLOOKUP($J17,'Tabla 239892'!$A$4:$AM$19,14,FALSE)</f>
        <v>Michoacán</v>
      </c>
      <c r="X17" s="16">
        <f>VLOOKUP($J17,'Tabla 239892'!$A$4:$AM$19,15,FALSE)</f>
        <v>59699</v>
      </c>
      <c r="Y17" s="16" t="str">
        <f>VLOOKUP($J17,'Tabla 239892'!$A$4:$AM$19,16,FALSE)</f>
        <v>Ivan de Jesus Martínez Vega</v>
      </c>
      <c r="Z17" s="16" t="str">
        <f>VLOOKUP($J17,'Tabla 239892'!$A$4:$AM$19,17,FALSE)</f>
        <v>Lunes a Viernes de 8:00 a 15:00 horas </v>
      </c>
      <c r="AA17" s="18">
        <v>20</v>
      </c>
      <c r="AB17" s="18" t="s">
        <v>353</v>
      </c>
      <c r="AC17" s="18">
        <v>1</v>
      </c>
      <c r="AD17" s="16" t="str">
        <f>VLOOKUP($AC17,'Tabla 239893'!$A$4:$AN$19,2,FALSE)</f>
        <v>Oficinas centrales del DIF</v>
      </c>
      <c r="AE17" s="18" t="s">
        <v>243</v>
      </c>
      <c r="AF17" s="16" t="s">
        <v>355</v>
      </c>
      <c r="AG17" s="16">
        <v>1</v>
      </c>
      <c r="AH17" s="16" t="str">
        <f>VLOOKUP($AG17,'Tabla 239892'!$A$4:$AM$19,2,FALSE)</f>
        <v>                                   DIF                                                                                                                                                 </v>
      </c>
      <c r="AI17" s="16" t="str">
        <f>VLOOKUP($AG17,'Tabla 239892'!$A$4:$AM$19,3,FALSE)</f>
        <v>Calle</v>
      </c>
      <c r="AJ17" s="16" t="str">
        <f>VLOOKUP($AG17,'Tabla 239892'!$A$4:$AM$19,4,FALSE)</f>
        <v>Obrero</v>
      </c>
      <c r="AK17" s="16">
        <f>VLOOKUP($AG17,'Tabla 239892'!$A$4:$AM$19,5,FALSE)</f>
        <v>746</v>
      </c>
      <c r="AL17" s="16">
        <f>VLOOKUP($AG17,'Tabla 239892'!$A$4:$AM$19,6,FALSE)</f>
        <v>0</v>
      </c>
      <c r="AM17" s="16" t="str">
        <f>VLOOKUP($AG17,'Tabla 239892'!$A$4:$AM$19,7,FALSE)</f>
        <v>Colonia</v>
      </c>
      <c r="AN17" s="16" t="str">
        <f>VLOOKUP($AG17,'Tabla 239892'!$A$4:$AM$19,8,FALSE)</f>
        <v>Las Fuentes</v>
      </c>
      <c r="AO17" s="16">
        <f>VLOOKUP($AG17,'Tabla 239892'!$A$4:$AM$19,9,FALSE)</f>
        <v>109</v>
      </c>
      <c r="AP17" s="16" t="str">
        <f>VLOOKUP($AG17,'Tabla 239892'!$A$4:$AM$19,10,FALSE)</f>
        <v>Zamora</v>
      </c>
      <c r="AQ17" s="16">
        <f>VLOOKUP($AG17,'Tabla 239892'!$A$4:$AM$19,11,FALSE)</f>
        <v>109</v>
      </c>
      <c r="AR17" s="16" t="str">
        <f>VLOOKUP($AG17,'Tabla 239892'!$A$4:$AM$19,12,FALSE)</f>
        <v>Zamora</v>
      </c>
      <c r="AS17" s="16">
        <f>VLOOKUP($AG17,'Tabla 239892'!$A$4:$AM$19,13,FALSE)</f>
        <v>16</v>
      </c>
      <c r="AT17" s="16" t="str">
        <f>VLOOKUP($AG17,'Tabla 239892'!$A$4:$AM$19,14,FALSE)</f>
        <v>Michoacán</v>
      </c>
      <c r="AU17" s="16">
        <f>VLOOKUP($AG17,'Tabla 239892'!$A$4:$AM$19,15,FALSE)</f>
        <v>59699</v>
      </c>
      <c r="AV17" s="16" t="str">
        <f>VLOOKUP($AG17,'Tabla 239892'!$A$4:$AM$19,16,FALSE)</f>
        <v>Ivan de Jesus Martínez Vega</v>
      </c>
      <c r="AW17" s="16" t="str">
        <f>VLOOKUP($AG17,'Tabla 239892'!$A$4:$AM$19,17,FALSE)</f>
        <v>Lunes a Viernes de 8:00 a 15:00 horas </v>
      </c>
      <c r="AX17" s="18" t="s">
        <v>353</v>
      </c>
      <c r="AY17" s="18" t="s">
        <v>353</v>
      </c>
      <c r="AZ17" s="17">
        <v>42846</v>
      </c>
      <c r="BA17" s="16" t="s">
        <v>268</v>
      </c>
      <c r="BB17" s="16">
        <v>2017</v>
      </c>
      <c r="BC17" s="17">
        <v>42859</v>
      </c>
      <c r="BD17" s="18" t="s">
        <v>378</v>
      </c>
    </row>
    <row r="18" spans="1:56" ht="106.5" customHeight="1">
      <c r="A18" s="16" t="s">
        <v>352</v>
      </c>
      <c r="B18" s="18" t="s">
        <v>380</v>
      </c>
      <c r="C18" s="16" t="s">
        <v>223</v>
      </c>
      <c r="D18" s="18" t="s">
        <v>255</v>
      </c>
      <c r="E18" s="16" t="s">
        <v>1</v>
      </c>
      <c r="F18" s="18" t="s">
        <v>438</v>
      </c>
      <c r="G18" s="16" t="s">
        <v>251</v>
      </c>
      <c r="H18" s="16" t="s">
        <v>353</v>
      </c>
      <c r="I18" s="18" t="s">
        <v>224</v>
      </c>
      <c r="J18" s="18">
        <v>1</v>
      </c>
      <c r="K18" s="16" t="str">
        <f>VLOOKUP($J18,'Tabla 239892'!$A$4:$AM$19,2,FALSE)</f>
        <v>                                   DIF                                                                                                                                                 </v>
      </c>
      <c r="L18" s="16" t="str">
        <f>VLOOKUP($J18,'Tabla 239892'!$A$4:$AM$19,3,FALSE)</f>
        <v>Calle</v>
      </c>
      <c r="M18" s="16" t="str">
        <f>VLOOKUP($J18,'Tabla 239892'!$A$4:$AM$19,4,FALSE)</f>
        <v>Obrero</v>
      </c>
      <c r="N18" s="16">
        <f>VLOOKUP($J18,'Tabla 239892'!$A$4:$AM$19,5,FALSE)</f>
        <v>746</v>
      </c>
      <c r="O18" s="16">
        <f>VLOOKUP($J18,'Tabla 239892'!$A$4:$AM$19,6,FALSE)</f>
        <v>0</v>
      </c>
      <c r="P18" s="16" t="str">
        <f>VLOOKUP($J18,'Tabla 239892'!$A$4:$AM$19,7,FALSE)</f>
        <v>Colonia</v>
      </c>
      <c r="Q18" s="16" t="str">
        <f>VLOOKUP($J18,'Tabla 239892'!$A$4:$AM$19,8,FALSE)</f>
        <v>Las Fuentes</v>
      </c>
      <c r="R18" s="16">
        <f>VLOOKUP($J18,'Tabla 239892'!$A$4:$AM$19,9,FALSE)</f>
        <v>109</v>
      </c>
      <c r="S18" s="16" t="str">
        <f>VLOOKUP($J18,'Tabla 239892'!$A$4:$AM$19,10,FALSE)</f>
        <v>Zamora</v>
      </c>
      <c r="T18" s="16">
        <f>VLOOKUP($J18,'Tabla 239892'!$A$4:$AM$19,11,FALSE)</f>
        <v>109</v>
      </c>
      <c r="U18" s="16" t="str">
        <f>VLOOKUP($J18,'Tabla 239892'!$A$4:$AM$19,12,FALSE)</f>
        <v>Zamora</v>
      </c>
      <c r="V18" s="16">
        <f>VLOOKUP($J18,'Tabla 239892'!$A$4:$AM$19,13,FALSE)</f>
        <v>16</v>
      </c>
      <c r="W18" s="16" t="str">
        <f>VLOOKUP($J18,'Tabla 239892'!$A$4:$AM$19,14,FALSE)</f>
        <v>Michoacán</v>
      </c>
      <c r="X18" s="16">
        <f>VLOOKUP($J18,'Tabla 239892'!$A$4:$AM$19,15,FALSE)</f>
        <v>59699</v>
      </c>
      <c r="Y18" s="16" t="str">
        <f>VLOOKUP($J18,'Tabla 239892'!$A$4:$AM$19,16,FALSE)</f>
        <v>Ivan de Jesus Martínez Vega</v>
      </c>
      <c r="Z18" s="16" t="str">
        <f>VLOOKUP($J18,'Tabla 239892'!$A$4:$AM$19,17,FALSE)</f>
        <v>Lunes a Viernes de 8:00 a 15:00 horas </v>
      </c>
      <c r="AA18" s="18" t="s">
        <v>296</v>
      </c>
      <c r="AB18" s="18" t="s">
        <v>353</v>
      </c>
      <c r="AC18" s="18" t="s">
        <v>353</v>
      </c>
      <c r="AD18" s="16" t="str">
        <f>VLOOKUP($AC18,'Tabla 239893'!$A$4:$AN$19,2,FALSE)</f>
        <v>ND</v>
      </c>
      <c r="AE18" s="18" t="s">
        <v>243</v>
      </c>
      <c r="AF18" s="16" t="s">
        <v>355</v>
      </c>
      <c r="AG18" s="16">
        <v>1</v>
      </c>
      <c r="AH18" s="16" t="str">
        <f>VLOOKUP($AG18,'Tabla 239892'!$A$4:$AM$19,2,FALSE)</f>
        <v>                                   DIF                                                                                                                                                 </v>
      </c>
      <c r="AI18" s="16" t="str">
        <f>VLOOKUP($AG18,'Tabla 239892'!$A$4:$AM$19,3,FALSE)</f>
        <v>Calle</v>
      </c>
      <c r="AJ18" s="16" t="str">
        <f>VLOOKUP($AG18,'Tabla 239892'!$A$4:$AM$19,4,FALSE)</f>
        <v>Obrero</v>
      </c>
      <c r="AK18" s="16">
        <f>VLOOKUP($AG18,'Tabla 239892'!$A$4:$AM$19,5,FALSE)</f>
        <v>746</v>
      </c>
      <c r="AL18" s="16">
        <f>VLOOKUP($AG18,'Tabla 239892'!$A$4:$AM$19,6,FALSE)</f>
        <v>0</v>
      </c>
      <c r="AM18" s="16" t="str">
        <f>VLOOKUP($AG18,'Tabla 239892'!$A$4:$AM$19,7,FALSE)</f>
        <v>Colonia</v>
      </c>
      <c r="AN18" s="16" t="str">
        <f>VLOOKUP($AG18,'Tabla 239892'!$A$4:$AM$19,8,FALSE)</f>
        <v>Las Fuentes</v>
      </c>
      <c r="AO18" s="16">
        <f>VLOOKUP($AG18,'Tabla 239892'!$A$4:$AM$19,9,FALSE)</f>
        <v>109</v>
      </c>
      <c r="AP18" s="16" t="str">
        <f>VLOOKUP($AG18,'Tabla 239892'!$A$4:$AM$19,10,FALSE)</f>
        <v>Zamora</v>
      </c>
      <c r="AQ18" s="16">
        <f>VLOOKUP($AG18,'Tabla 239892'!$A$4:$AM$19,11,FALSE)</f>
        <v>109</v>
      </c>
      <c r="AR18" s="16" t="str">
        <f>VLOOKUP($AG18,'Tabla 239892'!$A$4:$AM$19,12,FALSE)</f>
        <v>Zamora</v>
      </c>
      <c r="AS18" s="16">
        <f>VLOOKUP($AG18,'Tabla 239892'!$A$4:$AM$19,13,FALSE)</f>
        <v>16</v>
      </c>
      <c r="AT18" s="16" t="str">
        <f>VLOOKUP($AG18,'Tabla 239892'!$A$4:$AM$19,14,FALSE)</f>
        <v>Michoacán</v>
      </c>
      <c r="AU18" s="16">
        <f>VLOOKUP($AG18,'Tabla 239892'!$A$4:$AM$19,15,FALSE)</f>
        <v>59699</v>
      </c>
      <c r="AV18" s="16" t="str">
        <f>VLOOKUP($AG18,'Tabla 239892'!$A$4:$AM$19,16,FALSE)</f>
        <v>Ivan de Jesus Martínez Vega</v>
      </c>
      <c r="AW18" s="16" t="str">
        <f>VLOOKUP($AG18,'Tabla 239892'!$A$4:$AM$19,17,FALSE)</f>
        <v>Lunes a Viernes de 8:00 a 15:00 horas </v>
      </c>
      <c r="AX18" s="18" t="s">
        <v>353</v>
      </c>
      <c r="AY18" s="18" t="s">
        <v>353</v>
      </c>
      <c r="AZ18" s="17">
        <v>42846</v>
      </c>
      <c r="BA18" s="16" t="s">
        <v>268</v>
      </c>
      <c r="BB18" s="16">
        <v>2017</v>
      </c>
      <c r="BC18" s="17">
        <v>42859</v>
      </c>
      <c r="BD18" s="18" t="s">
        <v>379</v>
      </c>
    </row>
    <row r="19" spans="1:56" ht="106.5" customHeight="1">
      <c r="A19" s="16" t="s">
        <v>352</v>
      </c>
      <c r="B19" s="18" t="s">
        <v>252</v>
      </c>
      <c r="C19" s="16" t="s">
        <v>223</v>
      </c>
      <c r="D19" s="18" t="s">
        <v>261</v>
      </c>
      <c r="E19" s="16" t="s">
        <v>1</v>
      </c>
      <c r="F19" s="18" t="s">
        <v>381</v>
      </c>
      <c r="G19" s="18" t="s">
        <v>262</v>
      </c>
      <c r="H19" s="16" t="s">
        <v>353</v>
      </c>
      <c r="I19" s="18" t="s">
        <v>224</v>
      </c>
      <c r="J19" s="18">
        <v>13</v>
      </c>
      <c r="K19" s="16" t="str">
        <f>VLOOKUP($J19,'Tabla 239892'!$A$4:$AM$19,2,FALSE)</f>
        <v>Local </v>
      </c>
      <c r="L19" s="16" t="str">
        <f>VLOOKUP($J19,'Tabla 239892'!$A$4:$AM$19,3,FALSE)</f>
        <v>Calle</v>
      </c>
      <c r="M19" s="16" t="str">
        <f>VLOOKUP($J19,'Tabla 239892'!$A$4:$AM$19,4,FALSE)</f>
        <v>20 de noviembre</v>
      </c>
      <c r="N19" s="16" t="str">
        <f>VLOOKUP($J19,'Tabla 239892'!$A$4:$AM$19,5,FALSE)</f>
        <v>s/n</v>
      </c>
      <c r="O19" s="16">
        <f>VLOOKUP($J19,'Tabla 239892'!$A$4:$AM$19,6,FALSE)</f>
        <v>0</v>
      </c>
      <c r="P19" s="16" t="str">
        <f>VLOOKUP($J19,'Tabla 239892'!$A$4:$AM$19,7,FALSE)</f>
        <v>Colonia</v>
      </c>
      <c r="Q19" s="16" t="str">
        <f>VLOOKUP($J19,'Tabla 239892'!$A$4:$AM$19,8,FALSE)</f>
        <v>20 de Noviembre</v>
      </c>
      <c r="R19" s="16">
        <f>VLOOKUP($J19,'Tabla 239892'!$A$4:$AM$19,9,FALSE)</f>
        <v>109</v>
      </c>
      <c r="S19" s="16" t="str">
        <f>VLOOKUP($J19,'Tabla 239892'!$A$4:$AM$19,10,FALSE)</f>
        <v>Zamora</v>
      </c>
      <c r="T19" s="16">
        <f>VLOOKUP($J19,'Tabla 239892'!$A$4:$AM$19,11,FALSE)</f>
        <v>109</v>
      </c>
      <c r="U19" s="16" t="str">
        <f>VLOOKUP($J19,'Tabla 239892'!$A$4:$AM$19,12,FALSE)</f>
        <v>Zamora</v>
      </c>
      <c r="V19" s="16">
        <f>VLOOKUP($J19,'Tabla 239892'!$A$4:$AM$19,13,FALSE)</f>
        <v>16</v>
      </c>
      <c r="W19" s="16" t="str">
        <f>VLOOKUP($J19,'Tabla 239892'!$A$4:$AM$19,14,FALSE)</f>
        <v>Michoacán</v>
      </c>
      <c r="X19" s="16">
        <f>VLOOKUP($J19,'Tabla 239892'!$A$4:$AM$19,15,FALSE)</f>
        <v>59660</v>
      </c>
      <c r="Y19" s="16" t="str">
        <f>VLOOKUP($J19,'Tabla 239892'!$A$4:$AM$19,16,FALSE)</f>
        <v>Soledad Salcedo Mora</v>
      </c>
      <c r="Z19" s="16" t="str">
        <f>VLOOKUP($J19,'Tabla 239892'!$A$4:$AM$19,17,FALSE)</f>
        <v>Lunes, Martes y Miercoles de 10:00 a 13:00 horas y Marte y Jueves de 16:00 a 18:00 </v>
      </c>
      <c r="AA19" s="18" t="s">
        <v>263</v>
      </c>
      <c r="AB19" s="18" t="s">
        <v>353</v>
      </c>
      <c r="AC19" s="18">
        <v>13</v>
      </c>
      <c r="AD19" s="16" t="str">
        <f>VLOOKUP($AC19,'Tabla 239893'!$A$4:$AN$19,2,FALSE)</f>
        <v>Local 20 de noviembre</v>
      </c>
      <c r="AE19" s="18" t="s">
        <v>264</v>
      </c>
      <c r="AF19" s="16" t="s">
        <v>355</v>
      </c>
      <c r="AG19" s="16">
        <v>1</v>
      </c>
      <c r="AH19" s="16" t="str">
        <f>VLOOKUP($AG19,'Tabla 239892'!$A$4:$AM$19,2,FALSE)</f>
        <v>                                   DIF                                                                                                                                                 </v>
      </c>
      <c r="AI19" s="16" t="str">
        <f>VLOOKUP($AG19,'Tabla 239892'!$A$4:$AM$19,3,FALSE)</f>
        <v>Calle</v>
      </c>
      <c r="AJ19" s="16" t="str">
        <f>VLOOKUP($AG19,'Tabla 239892'!$A$4:$AM$19,4,FALSE)</f>
        <v>Obrero</v>
      </c>
      <c r="AK19" s="16">
        <f>VLOOKUP($AG19,'Tabla 239892'!$A$4:$AM$19,5,FALSE)</f>
        <v>746</v>
      </c>
      <c r="AL19" s="16">
        <f>VLOOKUP($AG19,'Tabla 239892'!$A$4:$AM$19,6,FALSE)</f>
        <v>0</v>
      </c>
      <c r="AM19" s="16" t="str">
        <f>VLOOKUP($AG19,'Tabla 239892'!$A$4:$AM$19,7,FALSE)</f>
        <v>Colonia</v>
      </c>
      <c r="AN19" s="16" t="str">
        <f>VLOOKUP($AG19,'Tabla 239892'!$A$4:$AM$19,8,FALSE)</f>
        <v>Las Fuentes</v>
      </c>
      <c r="AO19" s="16">
        <f>VLOOKUP($AG19,'Tabla 239892'!$A$4:$AM$19,9,FALSE)</f>
        <v>109</v>
      </c>
      <c r="AP19" s="16" t="str">
        <f>VLOOKUP($AG19,'Tabla 239892'!$A$4:$AM$19,10,FALSE)</f>
        <v>Zamora</v>
      </c>
      <c r="AQ19" s="16">
        <f>VLOOKUP($AG19,'Tabla 239892'!$A$4:$AM$19,11,FALSE)</f>
        <v>109</v>
      </c>
      <c r="AR19" s="16" t="str">
        <f>VLOOKUP($AG19,'Tabla 239892'!$A$4:$AM$19,12,FALSE)</f>
        <v>Zamora</v>
      </c>
      <c r="AS19" s="16">
        <f>VLOOKUP($AG19,'Tabla 239892'!$A$4:$AM$19,13,FALSE)</f>
        <v>16</v>
      </c>
      <c r="AT19" s="16" t="str">
        <f>VLOOKUP($AG19,'Tabla 239892'!$A$4:$AM$19,14,FALSE)</f>
        <v>Michoacán</v>
      </c>
      <c r="AU19" s="16">
        <f>VLOOKUP($AG19,'Tabla 239892'!$A$4:$AM$19,15,FALSE)</f>
        <v>59699</v>
      </c>
      <c r="AV19" s="16" t="str">
        <f>VLOOKUP($AG19,'Tabla 239892'!$A$4:$AM$19,16,FALSE)</f>
        <v>Ivan de Jesus Martínez Vega</v>
      </c>
      <c r="AW19" s="16" t="str">
        <f>VLOOKUP($AG19,'Tabla 239892'!$A$4:$AM$19,17,FALSE)</f>
        <v>Lunes a Viernes de 8:00 a 15:00 horas </v>
      </c>
      <c r="AX19" s="18" t="s">
        <v>353</v>
      </c>
      <c r="AY19" s="18" t="s">
        <v>353</v>
      </c>
      <c r="AZ19" s="17">
        <v>42846</v>
      </c>
      <c r="BA19" s="16" t="s">
        <v>268</v>
      </c>
      <c r="BB19" s="16">
        <v>2017</v>
      </c>
      <c r="BC19" s="17">
        <v>42859</v>
      </c>
      <c r="BD19" s="18" t="s">
        <v>382</v>
      </c>
    </row>
    <row r="20" spans="1:56" ht="106.5" customHeight="1">
      <c r="A20" s="16" t="s">
        <v>352</v>
      </c>
      <c r="B20" s="18" t="s">
        <v>265</v>
      </c>
      <c r="C20" s="16" t="s">
        <v>223</v>
      </c>
      <c r="D20" s="18" t="s">
        <v>384</v>
      </c>
      <c r="E20" s="16" t="s">
        <v>1</v>
      </c>
      <c r="F20" s="18" t="s">
        <v>440</v>
      </c>
      <c r="G20" s="18" t="s">
        <v>353</v>
      </c>
      <c r="H20" s="16" t="s">
        <v>353</v>
      </c>
      <c r="I20" s="18" t="s">
        <v>370</v>
      </c>
      <c r="J20" s="18">
        <v>1</v>
      </c>
      <c r="K20" s="16" t="str">
        <f>VLOOKUP($J20,'Tabla 239892'!$A$4:$AM$19,2,FALSE)</f>
        <v>                                   DIF                                                                                                                                                 </v>
      </c>
      <c r="L20" s="16" t="str">
        <f>VLOOKUP($J20,'Tabla 239892'!$A$4:$AM$19,3,FALSE)</f>
        <v>Calle</v>
      </c>
      <c r="M20" s="16" t="str">
        <f>VLOOKUP($J20,'Tabla 239892'!$A$4:$AM$19,4,FALSE)</f>
        <v>Obrero</v>
      </c>
      <c r="N20" s="16">
        <f>VLOOKUP($J20,'Tabla 239892'!$A$4:$AM$19,5,FALSE)</f>
        <v>746</v>
      </c>
      <c r="O20" s="16">
        <f>VLOOKUP($J20,'Tabla 239892'!$A$4:$AM$19,6,FALSE)</f>
        <v>0</v>
      </c>
      <c r="P20" s="16" t="str">
        <f>VLOOKUP($J20,'Tabla 239892'!$A$4:$AM$19,7,FALSE)</f>
        <v>Colonia</v>
      </c>
      <c r="Q20" s="16" t="str">
        <f>VLOOKUP($J20,'Tabla 239892'!$A$4:$AM$19,8,FALSE)</f>
        <v>Las Fuentes</v>
      </c>
      <c r="R20" s="16">
        <f>VLOOKUP($J20,'Tabla 239892'!$A$4:$AM$19,9,FALSE)</f>
        <v>109</v>
      </c>
      <c r="S20" s="16" t="str">
        <f>VLOOKUP($J20,'Tabla 239892'!$A$4:$AM$19,10,FALSE)</f>
        <v>Zamora</v>
      </c>
      <c r="T20" s="16">
        <f>VLOOKUP($J20,'Tabla 239892'!$A$4:$AM$19,11,FALSE)</f>
        <v>109</v>
      </c>
      <c r="U20" s="16" t="str">
        <f>VLOOKUP($J20,'Tabla 239892'!$A$4:$AM$19,12,FALSE)</f>
        <v>Zamora</v>
      </c>
      <c r="V20" s="16">
        <f>VLOOKUP($J20,'Tabla 239892'!$A$4:$AM$19,13,FALSE)</f>
        <v>16</v>
      </c>
      <c r="W20" s="16" t="str">
        <f>VLOOKUP($J20,'Tabla 239892'!$A$4:$AM$19,14,FALSE)</f>
        <v>Michoacán</v>
      </c>
      <c r="X20" s="16">
        <f>VLOOKUP($J20,'Tabla 239892'!$A$4:$AM$19,15,FALSE)</f>
        <v>59699</v>
      </c>
      <c r="Y20" s="16" t="str">
        <f>VLOOKUP($J20,'Tabla 239892'!$A$4:$AM$19,16,FALSE)</f>
        <v>Ivan de Jesus Martínez Vega</v>
      </c>
      <c r="Z20" s="16" t="str">
        <f>VLOOKUP($J20,'Tabla 239892'!$A$4:$AM$19,17,FALSE)</f>
        <v>Lunes a Viernes de 8:00 a 15:00 horas </v>
      </c>
      <c r="AA20" s="18">
        <v>20</v>
      </c>
      <c r="AB20" s="16" t="s">
        <v>353</v>
      </c>
      <c r="AC20" s="18">
        <v>1</v>
      </c>
      <c r="AD20" s="16" t="str">
        <f>VLOOKUP($AC20,'Tabla 239893'!$A$4:$AN$19,2,FALSE)</f>
        <v>Oficinas centrales del DIF</v>
      </c>
      <c r="AE20" s="18" t="s">
        <v>267</v>
      </c>
      <c r="AF20" s="16" t="s">
        <v>355</v>
      </c>
      <c r="AG20" s="16">
        <v>1</v>
      </c>
      <c r="AH20" s="16" t="str">
        <f>VLOOKUP($AG20,'Tabla 239892'!$A$4:$AM$19,2,FALSE)</f>
        <v>                                   DIF                                                                                                                                                 </v>
      </c>
      <c r="AI20" s="16" t="str">
        <f>VLOOKUP($AG20,'Tabla 239892'!$A$4:$AM$19,3,FALSE)</f>
        <v>Calle</v>
      </c>
      <c r="AJ20" s="16" t="str">
        <f>VLOOKUP($AG20,'Tabla 239892'!$A$4:$AM$19,4,FALSE)</f>
        <v>Obrero</v>
      </c>
      <c r="AK20" s="16">
        <f>VLOOKUP($AG20,'Tabla 239892'!$A$4:$AM$19,5,FALSE)</f>
        <v>746</v>
      </c>
      <c r="AL20" s="16">
        <f>VLOOKUP($AG20,'Tabla 239892'!$A$4:$AM$19,6,FALSE)</f>
        <v>0</v>
      </c>
      <c r="AM20" s="16" t="str">
        <f>VLOOKUP($AG20,'Tabla 239892'!$A$4:$AM$19,7,FALSE)</f>
        <v>Colonia</v>
      </c>
      <c r="AN20" s="16" t="str">
        <f>VLOOKUP($AG20,'Tabla 239892'!$A$4:$AM$19,8,FALSE)</f>
        <v>Las Fuentes</v>
      </c>
      <c r="AO20" s="16">
        <f>VLOOKUP($AG20,'Tabla 239892'!$A$4:$AM$19,9,FALSE)</f>
        <v>109</v>
      </c>
      <c r="AP20" s="16" t="str">
        <f>VLOOKUP($AG20,'Tabla 239892'!$A$4:$AM$19,10,FALSE)</f>
        <v>Zamora</v>
      </c>
      <c r="AQ20" s="16">
        <f>VLOOKUP($AG20,'Tabla 239892'!$A$4:$AM$19,11,FALSE)</f>
        <v>109</v>
      </c>
      <c r="AR20" s="16" t="str">
        <f>VLOOKUP($AG20,'Tabla 239892'!$A$4:$AM$19,12,FALSE)</f>
        <v>Zamora</v>
      </c>
      <c r="AS20" s="16">
        <f>VLOOKUP($AG20,'Tabla 239892'!$A$4:$AM$19,13,FALSE)</f>
        <v>16</v>
      </c>
      <c r="AT20" s="16" t="str">
        <f>VLOOKUP($AG20,'Tabla 239892'!$A$4:$AM$19,14,FALSE)</f>
        <v>Michoacán</v>
      </c>
      <c r="AU20" s="16">
        <f>VLOOKUP($AG20,'Tabla 239892'!$A$4:$AM$19,15,FALSE)</f>
        <v>59699</v>
      </c>
      <c r="AV20" s="16" t="str">
        <f>VLOOKUP($AG20,'Tabla 239892'!$A$4:$AM$19,16,FALSE)</f>
        <v>Ivan de Jesus Martínez Vega</v>
      </c>
      <c r="AW20" s="16" t="str">
        <f>VLOOKUP($AG20,'Tabla 239892'!$A$4:$AM$19,17,FALSE)</f>
        <v>Lunes a Viernes de 8:00 a 15:00 horas </v>
      </c>
      <c r="AX20" s="18" t="s">
        <v>353</v>
      </c>
      <c r="AY20" s="18" t="s">
        <v>353</v>
      </c>
      <c r="AZ20" s="17">
        <v>42846</v>
      </c>
      <c r="BA20" s="16" t="s">
        <v>268</v>
      </c>
      <c r="BB20" s="16">
        <v>2017</v>
      </c>
      <c r="BC20" s="17">
        <v>42859</v>
      </c>
      <c r="BD20" s="18" t="s">
        <v>383</v>
      </c>
    </row>
    <row r="21" spans="1:56" ht="106.5" customHeight="1">
      <c r="A21" s="16" t="s">
        <v>352</v>
      </c>
      <c r="B21" s="18" t="s">
        <v>269</v>
      </c>
      <c r="C21" s="18" t="s">
        <v>270</v>
      </c>
      <c r="D21" s="18" t="s">
        <v>271</v>
      </c>
      <c r="E21" s="16" t="s">
        <v>1</v>
      </c>
      <c r="F21" s="16" t="s">
        <v>385</v>
      </c>
      <c r="G21" s="16" t="s">
        <v>353</v>
      </c>
      <c r="H21" s="16" t="s">
        <v>353</v>
      </c>
      <c r="I21" s="16" t="s">
        <v>386</v>
      </c>
      <c r="J21" s="16">
        <v>1</v>
      </c>
      <c r="K21" s="16" t="str">
        <f>VLOOKUP($J21,'Tabla 239892'!$A$4:$AM$19,2,FALSE)</f>
        <v>                                   DIF                                                                                                                                                 </v>
      </c>
      <c r="L21" s="16" t="str">
        <f>VLOOKUP($J21,'Tabla 239892'!$A$4:$AM$19,3,FALSE)</f>
        <v>Calle</v>
      </c>
      <c r="M21" s="16" t="str">
        <f>VLOOKUP($J21,'Tabla 239892'!$A$4:$AM$19,4,FALSE)</f>
        <v>Obrero</v>
      </c>
      <c r="N21" s="16">
        <f>VLOOKUP($J21,'Tabla 239892'!$A$4:$AM$19,5,FALSE)</f>
        <v>746</v>
      </c>
      <c r="O21" s="16">
        <f>VLOOKUP($J21,'Tabla 239892'!$A$4:$AM$19,6,FALSE)</f>
        <v>0</v>
      </c>
      <c r="P21" s="16" t="str">
        <f>VLOOKUP($J21,'Tabla 239892'!$A$4:$AM$19,7,FALSE)</f>
        <v>Colonia</v>
      </c>
      <c r="Q21" s="16" t="str">
        <f>VLOOKUP($J21,'Tabla 239892'!$A$4:$AM$19,8,FALSE)</f>
        <v>Las Fuentes</v>
      </c>
      <c r="R21" s="16">
        <f>VLOOKUP($J21,'Tabla 239892'!$A$4:$AM$19,9,FALSE)</f>
        <v>109</v>
      </c>
      <c r="S21" s="16" t="str">
        <f>VLOOKUP($J21,'Tabla 239892'!$A$4:$AM$19,10,FALSE)</f>
        <v>Zamora</v>
      </c>
      <c r="T21" s="16">
        <f>VLOOKUP($J21,'Tabla 239892'!$A$4:$AM$19,11,FALSE)</f>
        <v>109</v>
      </c>
      <c r="U21" s="16" t="str">
        <f>VLOOKUP($J21,'Tabla 239892'!$A$4:$AM$19,12,FALSE)</f>
        <v>Zamora</v>
      </c>
      <c r="V21" s="16">
        <f>VLOOKUP($J21,'Tabla 239892'!$A$4:$AM$19,13,FALSE)</f>
        <v>16</v>
      </c>
      <c r="W21" s="16" t="str">
        <f>VLOOKUP($J21,'Tabla 239892'!$A$4:$AM$19,14,FALSE)</f>
        <v>Michoacán</v>
      </c>
      <c r="X21" s="16">
        <f>VLOOKUP($J21,'Tabla 239892'!$A$4:$AM$19,15,FALSE)</f>
        <v>59699</v>
      </c>
      <c r="Y21" s="16" t="str">
        <f>VLOOKUP($J21,'Tabla 239892'!$A$4:$AM$19,16,FALSE)</f>
        <v>Ivan de Jesus Martínez Vega</v>
      </c>
      <c r="Z21" s="16" t="str">
        <f>VLOOKUP($J21,'Tabla 239892'!$A$4:$AM$19,17,FALSE)</f>
        <v>Lunes a Viernes de 8:00 a 15:00 horas </v>
      </c>
      <c r="AA21" s="19">
        <v>10</v>
      </c>
      <c r="AB21" s="16" t="s">
        <v>353</v>
      </c>
      <c r="AC21" s="16">
        <v>1</v>
      </c>
      <c r="AD21" s="16" t="str">
        <f>VLOOKUP($AC21,'Tabla 239893'!$A$4:$AN$19,2,FALSE)</f>
        <v>Oficinas centrales del DIF</v>
      </c>
      <c r="AE21" s="18" t="s">
        <v>243</v>
      </c>
      <c r="AF21" s="16" t="s">
        <v>355</v>
      </c>
      <c r="AG21" s="16">
        <v>1</v>
      </c>
      <c r="AH21" s="16" t="str">
        <f>VLOOKUP($AG21,'Tabla 239892'!$A$4:$AM$19,2,FALSE)</f>
        <v>                                   DIF                                                                                                                                                 </v>
      </c>
      <c r="AI21" s="16" t="str">
        <f>VLOOKUP($AG21,'Tabla 239892'!$A$4:$AM$19,3,FALSE)</f>
        <v>Calle</v>
      </c>
      <c r="AJ21" s="16" t="str">
        <f>VLOOKUP($AG21,'Tabla 239892'!$A$4:$AM$19,4,FALSE)</f>
        <v>Obrero</v>
      </c>
      <c r="AK21" s="16">
        <f>VLOOKUP($AG21,'Tabla 239892'!$A$4:$AM$19,5,FALSE)</f>
        <v>746</v>
      </c>
      <c r="AL21" s="16">
        <f>VLOOKUP($AG21,'Tabla 239892'!$A$4:$AM$19,6,FALSE)</f>
        <v>0</v>
      </c>
      <c r="AM21" s="16" t="str">
        <f>VLOOKUP($AG21,'Tabla 239892'!$A$4:$AM$19,7,FALSE)</f>
        <v>Colonia</v>
      </c>
      <c r="AN21" s="16" t="str">
        <f>VLOOKUP($AG21,'Tabla 239892'!$A$4:$AM$19,8,FALSE)</f>
        <v>Las Fuentes</v>
      </c>
      <c r="AO21" s="16">
        <f>VLOOKUP($AG21,'Tabla 239892'!$A$4:$AM$19,9,FALSE)</f>
        <v>109</v>
      </c>
      <c r="AP21" s="16" t="str">
        <f>VLOOKUP($AG21,'Tabla 239892'!$A$4:$AM$19,10,FALSE)</f>
        <v>Zamora</v>
      </c>
      <c r="AQ21" s="16">
        <f>VLOOKUP($AG21,'Tabla 239892'!$A$4:$AM$19,11,FALSE)</f>
        <v>109</v>
      </c>
      <c r="AR21" s="16" t="str">
        <f>VLOOKUP($AG21,'Tabla 239892'!$A$4:$AM$19,12,FALSE)</f>
        <v>Zamora</v>
      </c>
      <c r="AS21" s="16">
        <f>VLOOKUP($AG21,'Tabla 239892'!$A$4:$AM$19,13,FALSE)</f>
        <v>16</v>
      </c>
      <c r="AT21" s="16" t="str">
        <f>VLOOKUP($AG21,'Tabla 239892'!$A$4:$AM$19,14,FALSE)</f>
        <v>Michoacán</v>
      </c>
      <c r="AU21" s="16">
        <f>VLOOKUP($AG21,'Tabla 239892'!$A$4:$AM$19,15,FALSE)</f>
        <v>59699</v>
      </c>
      <c r="AV21" s="16" t="str">
        <f>VLOOKUP($AG21,'Tabla 239892'!$A$4:$AM$19,16,FALSE)</f>
        <v>Ivan de Jesus Martínez Vega</v>
      </c>
      <c r="AW21" s="16" t="str">
        <f>VLOOKUP($AG21,'Tabla 239892'!$A$4:$AM$19,17,FALSE)</f>
        <v>Lunes a Viernes de 8:00 a 15:00 horas </v>
      </c>
      <c r="AX21" s="16" t="s">
        <v>353</v>
      </c>
      <c r="AY21" s="16" t="s">
        <v>353</v>
      </c>
      <c r="AZ21" s="17">
        <v>42846</v>
      </c>
      <c r="BA21" s="16" t="s">
        <v>268</v>
      </c>
      <c r="BB21" s="16">
        <v>2017</v>
      </c>
      <c r="BC21" s="17">
        <v>42859</v>
      </c>
      <c r="BD21" s="18" t="s">
        <v>387</v>
      </c>
    </row>
    <row r="22" spans="1:56" ht="106.5" customHeight="1">
      <c r="A22" s="16" t="s">
        <v>352</v>
      </c>
      <c r="B22" s="18" t="s">
        <v>272</v>
      </c>
      <c r="C22" s="18" t="s">
        <v>273</v>
      </c>
      <c r="D22" s="18" t="s">
        <v>274</v>
      </c>
      <c r="E22" s="16" t="s">
        <v>1</v>
      </c>
      <c r="F22" s="18" t="s">
        <v>388</v>
      </c>
      <c r="G22" s="18" t="s">
        <v>277</v>
      </c>
      <c r="H22" s="16" t="s">
        <v>353</v>
      </c>
      <c r="I22" s="18" t="s">
        <v>389</v>
      </c>
      <c r="J22" s="18">
        <v>1</v>
      </c>
      <c r="K22" s="16" t="str">
        <f>VLOOKUP($J22,'Tabla 239892'!$A$4:$AM$19,2,FALSE)</f>
        <v>                                   DIF                                                                                                                                                 </v>
      </c>
      <c r="L22" s="16" t="str">
        <f>VLOOKUP($J22,'Tabla 239892'!$A$4:$AM$19,3,FALSE)</f>
        <v>Calle</v>
      </c>
      <c r="M22" s="16" t="str">
        <f>VLOOKUP($J22,'Tabla 239892'!$A$4:$AM$19,4,FALSE)</f>
        <v>Obrero</v>
      </c>
      <c r="N22" s="16">
        <f>VLOOKUP($J22,'Tabla 239892'!$A$4:$AM$19,5,FALSE)</f>
        <v>746</v>
      </c>
      <c r="O22" s="16">
        <f>VLOOKUP($J22,'Tabla 239892'!$A$4:$AM$19,6,FALSE)</f>
        <v>0</v>
      </c>
      <c r="P22" s="16" t="str">
        <f>VLOOKUP($J22,'Tabla 239892'!$A$4:$AM$19,7,FALSE)</f>
        <v>Colonia</v>
      </c>
      <c r="Q22" s="16" t="str">
        <f>VLOOKUP($J22,'Tabla 239892'!$A$4:$AM$19,8,FALSE)</f>
        <v>Las Fuentes</v>
      </c>
      <c r="R22" s="16">
        <f>VLOOKUP($J22,'Tabla 239892'!$A$4:$AM$19,9,FALSE)</f>
        <v>109</v>
      </c>
      <c r="S22" s="16" t="str">
        <f>VLOOKUP($J22,'Tabla 239892'!$A$4:$AM$19,10,FALSE)</f>
        <v>Zamora</v>
      </c>
      <c r="T22" s="16">
        <f>VLOOKUP($J22,'Tabla 239892'!$A$4:$AM$19,11,FALSE)</f>
        <v>109</v>
      </c>
      <c r="U22" s="16" t="str">
        <f>VLOOKUP($J22,'Tabla 239892'!$A$4:$AM$19,12,FALSE)</f>
        <v>Zamora</v>
      </c>
      <c r="V22" s="16">
        <f>VLOOKUP($J22,'Tabla 239892'!$A$4:$AM$19,13,FALSE)</f>
        <v>16</v>
      </c>
      <c r="W22" s="16" t="str">
        <f>VLOOKUP($J22,'Tabla 239892'!$A$4:$AM$19,14,FALSE)</f>
        <v>Michoacán</v>
      </c>
      <c r="X22" s="16">
        <f>VLOOKUP($J22,'Tabla 239892'!$A$4:$AM$19,15,FALSE)</f>
        <v>59699</v>
      </c>
      <c r="Y22" s="16" t="str">
        <f>VLOOKUP($J22,'Tabla 239892'!$A$4:$AM$19,16,FALSE)</f>
        <v>Ivan de Jesus Martínez Vega</v>
      </c>
      <c r="Z22" s="16" t="str">
        <f>VLOOKUP($J22,'Tabla 239892'!$A$4:$AM$19,17,FALSE)</f>
        <v>Lunes a Viernes de 8:00 a 15:00 horas </v>
      </c>
      <c r="AA22" s="18" t="s">
        <v>296</v>
      </c>
      <c r="AB22" s="16" t="s">
        <v>353</v>
      </c>
      <c r="AC22" s="18">
        <v>1</v>
      </c>
      <c r="AD22" s="16" t="str">
        <f>VLOOKUP($AC22,'Tabla 239893'!$A$4:$AN$19,2,FALSE)</f>
        <v>Oficinas centrales del DIF</v>
      </c>
      <c r="AE22" s="18" t="s">
        <v>243</v>
      </c>
      <c r="AF22" s="16" t="s">
        <v>355</v>
      </c>
      <c r="AG22" s="16">
        <v>1</v>
      </c>
      <c r="AH22" s="16" t="str">
        <f>VLOOKUP($AG22,'Tabla 239892'!$A$4:$AM$19,2,FALSE)</f>
        <v>                                   DIF                                                                                                                                                 </v>
      </c>
      <c r="AI22" s="16" t="str">
        <f>VLOOKUP($AG22,'Tabla 239892'!$A$4:$AM$19,3,FALSE)</f>
        <v>Calle</v>
      </c>
      <c r="AJ22" s="16" t="str">
        <f>VLOOKUP($AG22,'Tabla 239892'!$A$4:$AM$19,4,FALSE)</f>
        <v>Obrero</v>
      </c>
      <c r="AK22" s="16">
        <f>VLOOKUP($AG22,'Tabla 239892'!$A$4:$AM$19,5,FALSE)</f>
        <v>746</v>
      </c>
      <c r="AL22" s="16">
        <f>VLOOKUP($AG22,'Tabla 239892'!$A$4:$AM$19,6,FALSE)</f>
        <v>0</v>
      </c>
      <c r="AM22" s="16" t="str">
        <f>VLOOKUP($AG22,'Tabla 239892'!$A$4:$AM$19,7,FALSE)</f>
        <v>Colonia</v>
      </c>
      <c r="AN22" s="16" t="str">
        <f>VLOOKUP($AG22,'Tabla 239892'!$A$4:$AM$19,8,FALSE)</f>
        <v>Las Fuentes</v>
      </c>
      <c r="AO22" s="16">
        <f>VLOOKUP($AG22,'Tabla 239892'!$A$4:$AM$19,9,FALSE)</f>
        <v>109</v>
      </c>
      <c r="AP22" s="16" t="str">
        <f>VLOOKUP($AG22,'Tabla 239892'!$A$4:$AM$19,10,FALSE)</f>
        <v>Zamora</v>
      </c>
      <c r="AQ22" s="16">
        <f>VLOOKUP($AG22,'Tabla 239892'!$A$4:$AM$19,11,FALSE)</f>
        <v>109</v>
      </c>
      <c r="AR22" s="16" t="str">
        <f>VLOOKUP($AG22,'Tabla 239892'!$A$4:$AM$19,12,FALSE)</f>
        <v>Zamora</v>
      </c>
      <c r="AS22" s="16">
        <f>VLOOKUP($AG22,'Tabla 239892'!$A$4:$AM$19,13,FALSE)</f>
        <v>16</v>
      </c>
      <c r="AT22" s="16" t="str">
        <f>VLOOKUP($AG22,'Tabla 239892'!$A$4:$AM$19,14,FALSE)</f>
        <v>Michoacán</v>
      </c>
      <c r="AU22" s="16">
        <f>VLOOKUP($AG22,'Tabla 239892'!$A$4:$AM$19,15,FALSE)</f>
        <v>59699</v>
      </c>
      <c r="AV22" s="16" t="str">
        <f>VLOOKUP($AG22,'Tabla 239892'!$A$4:$AM$19,16,FALSE)</f>
        <v>Ivan de Jesus Martínez Vega</v>
      </c>
      <c r="AW22" s="16" t="str">
        <f>VLOOKUP($AG22,'Tabla 239892'!$A$4:$AM$19,17,FALSE)</f>
        <v>Lunes a Viernes de 8:00 a 15:00 horas </v>
      </c>
      <c r="AX22" s="16" t="s">
        <v>353</v>
      </c>
      <c r="AY22" s="16" t="s">
        <v>353</v>
      </c>
      <c r="AZ22" s="17">
        <v>42846</v>
      </c>
      <c r="BA22" s="16" t="s">
        <v>268</v>
      </c>
      <c r="BB22" s="16">
        <v>2017</v>
      </c>
      <c r="BC22" s="17">
        <v>42859</v>
      </c>
      <c r="BD22" s="18" t="s">
        <v>390</v>
      </c>
    </row>
    <row r="23" spans="1:56" ht="106.5" customHeight="1">
      <c r="A23" s="16" t="s">
        <v>352</v>
      </c>
      <c r="B23" s="18" t="s">
        <v>275</v>
      </c>
      <c r="C23" s="18" t="s">
        <v>235</v>
      </c>
      <c r="D23" s="18" t="s">
        <v>276</v>
      </c>
      <c r="E23" s="16" t="s">
        <v>1</v>
      </c>
      <c r="F23" s="18" t="s">
        <v>391</v>
      </c>
      <c r="G23" s="18" t="s">
        <v>278</v>
      </c>
      <c r="H23" s="16" t="s">
        <v>353</v>
      </c>
      <c r="I23" s="18" t="s">
        <v>266</v>
      </c>
      <c r="J23" s="18">
        <v>1</v>
      </c>
      <c r="K23" s="16" t="str">
        <f>VLOOKUP($J23,'Tabla 239892'!$A$4:$AM$19,2,FALSE)</f>
        <v>                                   DIF                                                                                                                                                 </v>
      </c>
      <c r="L23" s="16" t="str">
        <f>VLOOKUP($J23,'Tabla 239892'!$A$4:$AM$19,3,FALSE)</f>
        <v>Calle</v>
      </c>
      <c r="M23" s="16" t="str">
        <f>VLOOKUP($J23,'Tabla 239892'!$A$4:$AM$19,4,FALSE)</f>
        <v>Obrero</v>
      </c>
      <c r="N23" s="16">
        <f>VLOOKUP($J23,'Tabla 239892'!$A$4:$AM$19,5,FALSE)</f>
        <v>746</v>
      </c>
      <c r="O23" s="16">
        <f>VLOOKUP($J23,'Tabla 239892'!$A$4:$AM$19,6,FALSE)</f>
        <v>0</v>
      </c>
      <c r="P23" s="16" t="str">
        <f>VLOOKUP($J23,'Tabla 239892'!$A$4:$AM$19,7,FALSE)</f>
        <v>Colonia</v>
      </c>
      <c r="Q23" s="16" t="str">
        <f>VLOOKUP($J23,'Tabla 239892'!$A$4:$AM$19,8,FALSE)</f>
        <v>Las Fuentes</v>
      </c>
      <c r="R23" s="16">
        <f>VLOOKUP($J23,'Tabla 239892'!$A$4:$AM$19,9,FALSE)</f>
        <v>109</v>
      </c>
      <c r="S23" s="16" t="str">
        <f>VLOOKUP($J23,'Tabla 239892'!$A$4:$AM$19,10,FALSE)</f>
        <v>Zamora</v>
      </c>
      <c r="T23" s="16">
        <f>VLOOKUP($J23,'Tabla 239892'!$A$4:$AM$19,11,FALSE)</f>
        <v>109</v>
      </c>
      <c r="U23" s="16" t="str">
        <f>VLOOKUP($J23,'Tabla 239892'!$A$4:$AM$19,12,FALSE)</f>
        <v>Zamora</v>
      </c>
      <c r="V23" s="16">
        <f>VLOOKUP($J23,'Tabla 239892'!$A$4:$AM$19,13,FALSE)</f>
        <v>16</v>
      </c>
      <c r="W23" s="16" t="str">
        <f>VLOOKUP($J23,'Tabla 239892'!$A$4:$AM$19,14,FALSE)</f>
        <v>Michoacán</v>
      </c>
      <c r="X23" s="16">
        <f>VLOOKUP($J23,'Tabla 239892'!$A$4:$AM$19,15,FALSE)</f>
        <v>59699</v>
      </c>
      <c r="Y23" s="16" t="str">
        <f>VLOOKUP($J23,'Tabla 239892'!$A$4:$AM$19,16,FALSE)</f>
        <v>Ivan de Jesus Martínez Vega</v>
      </c>
      <c r="Z23" s="16" t="str">
        <f>VLOOKUP($J23,'Tabla 239892'!$A$4:$AM$19,17,FALSE)</f>
        <v>Lunes a Viernes de 8:00 a 15:00 horas </v>
      </c>
      <c r="AA23" s="18">
        <v>1000</v>
      </c>
      <c r="AB23" s="16" t="s">
        <v>353</v>
      </c>
      <c r="AC23" s="18">
        <v>1</v>
      </c>
      <c r="AD23" s="16" t="str">
        <f>VLOOKUP($AC23,'Tabla 239893'!$A$4:$AN$19,2,FALSE)</f>
        <v>Oficinas centrales del DIF</v>
      </c>
      <c r="AE23" s="18" t="s">
        <v>280</v>
      </c>
      <c r="AF23" s="16" t="s">
        <v>355</v>
      </c>
      <c r="AG23" s="16">
        <v>1</v>
      </c>
      <c r="AH23" s="16" t="str">
        <f>VLOOKUP($AG23,'Tabla 239892'!$A$4:$AM$19,2,FALSE)</f>
        <v>                                   DIF                                                                                                                                                 </v>
      </c>
      <c r="AI23" s="16" t="str">
        <f>VLOOKUP($AG23,'Tabla 239892'!$A$4:$AM$19,3,FALSE)</f>
        <v>Calle</v>
      </c>
      <c r="AJ23" s="16" t="str">
        <f>VLOOKUP($AG23,'Tabla 239892'!$A$4:$AM$19,4,FALSE)</f>
        <v>Obrero</v>
      </c>
      <c r="AK23" s="16">
        <f>VLOOKUP($AG23,'Tabla 239892'!$A$4:$AM$19,5,FALSE)</f>
        <v>746</v>
      </c>
      <c r="AL23" s="16">
        <f>VLOOKUP($AG23,'Tabla 239892'!$A$4:$AM$19,6,FALSE)</f>
        <v>0</v>
      </c>
      <c r="AM23" s="16" t="str">
        <f>VLOOKUP($AG23,'Tabla 239892'!$A$4:$AM$19,7,FALSE)</f>
        <v>Colonia</v>
      </c>
      <c r="AN23" s="16" t="str">
        <f>VLOOKUP($AG23,'Tabla 239892'!$A$4:$AM$19,8,FALSE)</f>
        <v>Las Fuentes</v>
      </c>
      <c r="AO23" s="16">
        <f>VLOOKUP($AG23,'Tabla 239892'!$A$4:$AM$19,9,FALSE)</f>
        <v>109</v>
      </c>
      <c r="AP23" s="16" t="str">
        <f>VLOOKUP($AG23,'Tabla 239892'!$A$4:$AM$19,10,FALSE)</f>
        <v>Zamora</v>
      </c>
      <c r="AQ23" s="16">
        <f>VLOOKUP($AG23,'Tabla 239892'!$A$4:$AM$19,11,FALSE)</f>
        <v>109</v>
      </c>
      <c r="AR23" s="16" t="str">
        <f>VLOOKUP($AG23,'Tabla 239892'!$A$4:$AM$19,12,FALSE)</f>
        <v>Zamora</v>
      </c>
      <c r="AS23" s="16">
        <f>VLOOKUP($AG23,'Tabla 239892'!$A$4:$AM$19,13,FALSE)</f>
        <v>16</v>
      </c>
      <c r="AT23" s="16" t="str">
        <f>VLOOKUP($AG23,'Tabla 239892'!$A$4:$AM$19,14,FALSE)</f>
        <v>Michoacán</v>
      </c>
      <c r="AU23" s="16">
        <f>VLOOKUP($AG23,'Tabla 239892'!$A$4:$AM$19,15,FALSE)</f>
        <v>59699</v>
      </c>
      <c r="AV23" s="16" t="str">
        <f>VLOOKUP($AG23,'Tabla 239892'!$A$4:$AM$19,16,FALSE)</f>
        <v>Ivan de Jesus Martínez Vega</v>
      </c>
      <c r="AW23" s="16" t="str">
        <f>VLOOKUP($AG23,'Tabla 239892'!$A$4:$AM$19,17,FALSE)</f>
        <v>Lunes a Viernes de 8:00 a 15:00 horas </v>
      </c>
      <c r="AX23" s="18" t="s">
        <v>353</v>
      </c>
      <c r="AY23" s="18" t="s">
        <v>353</v>
      </c>
      <c r="AZ23" s="17">
        <v>42846</v>
      </c>
      <c r="BA23" s="16" t="s">
        <v>268</v>
      </c>
      <c r="BB23" s="16">
        <v>2017</v>
      </c>
      <c r="BC23" s="17">
        <v>42859</v>
      </c>
      <c r="BD23" s="18" t="s">
        <v>392</v>
      </c>
    </row>
    <row r="24" spans="1:56" ht="106.5" customHeight="1">
      <c r="A24" s="16" t="s">
        <v>352</v>
      </c>
      <c r="B24" s="18" t="s">
        <v>279</v>
      </c>
      <c r="C24" s="18" t="s">
        <v>223</v>
      </c>
      <c r="D24" s="18" t="s">
        <v>281</v>
      </c>
      <c r="E24" s="16" t="s">
        <v>1</v>
      </c>
      <c r="F24" s="18" t="s">
        <v>441</v>
      </c>
      <c r="G24" s="16" t="s">
        <v>353</v>
      </c>
      <c r="H24" s="16" t="s">
        <v>353</v>
      </c>
      <c r="I24" s="18" t="s">
        <v>370</v>
      </c>
      <c r="J24" s="18">
        <v>1</v>
      </c>
      <c r="K24" s="16" t="str">
        <f>VLOOKUP($J24,'Tabla 239892'!$A$4:$AM$19,2,FALSE)</f>
        <v>                                   DIF                                                                                                                                                 </v>
      </c>
      <c r="L24" s="16" t="str">
        <f>VLOOKUP($J24,'Tabla 239892'!$A$4:$AM$19,3,FALSE)</f>
        <v>Calle</v>
      </c>
      <c r="M24" s="16" t="str">
        <f>VLOOKUP($J24,'Tabla 239892'!$A$4:$AM$19,4,FALSE)</f>
        <v>Obrero</v>
      </c>
      <c r="N24" s="16">
        <f>VLOOKUP($J24,'Tabla 239892'!$A$4:$AM$19,5,FALSE)</f>
        <v>746</v>
      </c>
      <c r="O24" s="16">
        <f>VLOOKUP($J24,'Tabla 239892'!$A$4:$AM$19,6,FALSE)</f>
        <v>0</v>
      </c>
      <c r="P24" s="16" t="str">
        <f>VLOOKUP($J24,'Tabla 239892'!$A$4:$AM$19,7,FALSE)</f>
        <v>Colonia</v>
      </c>
      <c r="Q24" s="16" t="str">
        <f>VLOOKUP($J24,'Tabla 239892'!$A$4:$AM$19,8,FALSE)</f>
        <v>Las Fuentes</v>
      </c>
      <c r="R24" s="16">
        <f>VLOOKUP($J24,'Tabla 239892'!$A$4:$AM$19,9,FALSE)</f>
        <v>109</v>
      </c>
      <c r="S24" s="16" t="str">
        <f>VLOOKUP($J24,'Tabla 239892'!$A$4:$AM$19,10,FALSE)</f>
        <v>Zamora</v>
      </c>
      <c r="T24" s="16">
        <f>VLOOKUP($J24,'Tabla 239892'!$A$4:$AM$19,11,FALSE)</f>
        <v>109</v>
      </c>
      <c r="U24" s="16" t="str">
        <f>VLOOKUP($J24,'Tabla 239892'!$A$4:$AM$19,12,FALSE)</f>
        <v>Zamora</v>
      </c>
      <c r="V24" s="16">
        <f>VLOOKUP($J24,'Tabla 239892'!$A$4:$AM$19,13,FALSE)</f>
        <v>16</v>
      </c>
      <c r="W24" s="16" t="str">
        <f>VLOOKUP($J24,'Tabla 239892'!$A$4:$AM$19,14,FALSE)</f>
        <v>Michoacán</v>
      </c>
      <c r="X24" s="16">
        <f>VLOOKUP($J24,'Tabla 239892'!$A$4:$AM$19,15,FALSE)</f>
        <v>59699</v>
      </c>
      <c r="Y24" s="16" t="str">
        <f>VLOOKUP($J24,'Tabla 239892'!$A$4:$AM$19,16,FALSE)</f>
        <v>Ivan de Jesus Martínez Vega</v>
      </c>
      <c r="Z24" s="16" t="str">
        <f>VLOOKUP($J24,'Tabla 239892'!$A$4:$AM$19,17,FALSE)</f>
        <v>Lunes a Viernes de 8:00 a 15:00 horas </v>
      </c>
      <c r="AA24" s="16">
        <v>20</v>
      </c>
      <c r="AB24" s="16" t="s">
        <v>353</v>
      </c>
      <c r="AC24" s="18">
        <v>1</v>
      </c>
      <c r="AD24" s="16" t="str">
        <f>VLOOKUP($AC24,'Tabla 239893'!$A$4:$AN$19,2,FALSE)</f>
        <v>Oficinas centrales del DIF</v>
      </c>
      <c r="AE24" s="18" t="s">
        <v>243</v>
      </c>
      <c r="AF24" s="16" t="s">
        <v>355</v>
      </c>
      <c r="AG24" s="16">
        <v>1</v>
      </c>
      <c r="AH24" s="16" t="str">
        <f>VLOOKUP($AG24,'Tabla 239892'!$A$4:$AM$19,2,FALSE)</f>
        <v>                                   DIF                                                                                                                                                 </v>
      </c>
      <c r="AI24" s="16" t="str">
        <f>VLOOKUP($AG24,'Tabla 239892'!$A$4:$AM$19,3,FALSE)</f>
        <v>Calle</v>
      </c>
      <c r="AJ24" s="16" t="str">
        <f>VLOOKUP($AG24,'Tabla 239892'!$A$4:$AM$19,4,FALSE)</f>
        <v>Obrero</v>
      </c>
      <c r="AK24" s="16">
        <f>VLOOKUP($AG24,'Tabla 239892'!$A$4:$AM$19,5,FALSE)</f>
        <v>746</v>
      </c>
      <c r="AL24" s="16">
        <f>VLOOKUP($AG24,'Tabla 239892'!$A$4:$AM$19,6,FALSE)</f>
        <v>0</v>
      </c>
      <c r="AM24" s="16" t="str">
        <f>VLOOKUP($AG24,'Tabla 239892'!$A$4:$AM$19,7,FALSE)</f>
        <v>Colonia</v>
      </c>
      <c r="AN24" s="16" t="str">
        <f>VLOOKUP($AG24,'Tabla 239892'!$A$4:$AM$19,8,FALSE)</f>
        <v>Las Fuentes</v>
      </c>
      <c r="AO24" s="16">
        <f>VLOOKUP($AG24,'Tabla 239892'!$A$4:$AM$19,9,FALSE)</f>
        <v>109</v>
      </c>
      <c r="AP24" s="16" t="str">
        <f>VLOOKUP($AG24,'Tabla 239892'!$A$4:$AM$19,10,FALSE)</f>
        <v>Zamora</v>
      </c>
      <c r="AQ24" s="16">
        <f>VLOOKUP($AG24,'Tabla 239892'!$A$4:$AM$19,11,FALSE)</f>
        <v>109</v>
      </c>
      <c r="AR24" s="16" t="str">
        <f>VLOOKUP($AG24,'Tabla 239892'!$A$4:$AM$19,12,FALSE)</f>
        <v>Zamora</v>
      </c>
      <c r="AS24" s="16">
        <f>VLOOKUP($AG24,'Tabla 239892'!$A$4:$AM$19,13,FALSE)</f>
        <v>16</v>
      </c>
      <c r="AT24" s="16" t="str">
        <f>VLOOKUP($AG24,'Tabla 239892'!$A$4:$AM$19,14,FALSE)</f>
        <v>Michoacán</v>
      </c>
      <c r="AU24" s="16">
        <f>VLOOKUP($AG24,'Tabla 239892'!$A$4:$AM$19,15,FALSE)</f>
        <v>59699</v>
      </c>
      <c r="AV24" s="16" t="str">
        <f>VLOOKUP($AG24,'Tabla 239892'!$A$4:$AM$19,16,FALSE)</f>
        <v>Ivan de Jesus Martínez Vega</v>
      </c>
      <c r="AW24" s="16" t="str">
        <f>VLOOKUP($AG24,'Tabla 239892'!$A$4:$AM$19,17,FALSE)</f>
        <v>Lunes a Viernes de 8:00 a 15:00 horas </v>
      </c>
      <c r="AX24" s="18" t="s">
        <v>353</v>
      </c>
      <c r="AY24" s="18" t="s">
        <v>353</v>
      </c>
      <c r="AZ24" s="17">
        <v>42846</v>
      </c>
      <c r="BA24" s="16" t="s">
        <v>268</v>
      </c>
      <c r="BB24" s="16">
        <v>2017</v>
      </c>
      <c r="BC24" s="17">
        <v>42859</v>
      </c>
      <c r="BD24" s="18" t="s">
        <v>394</v>
      </c>
    </row>
    <row r="25" spans="1:56" ht="106.5" customHeight="1">
      <c r="A25" s="16" t="s">
        <v>352</v>
      </c>
      <c r="B25" s="18" t="s">
        <v>282</v>
      </c>
      <c r="C25" s="18" t="s">
        <v>223</v>
      </c>
      <c r="D25" s="18" t="s">
        <v>282</v>
      </c>
      <c r="E25" s="16" t="s">
        <v>1</v>
      </c>
      <c r="F25" s="18" t="s">
        <v>441</v>
      </c>
      <c r="G25" s="16" t="s">
        <v>353</v>
      </c>
      <c r="H25" s="16" t="s">
        <v>353</v>
      </c>
      <c r="I25" s="18" t="s">
        <v>370</v>
      </c>
      <c r="J25" s="18">
        <v>1</v>
      </c>
      <c r="K25" s="16" t="str">
        <f>VLOOKUP($J25,'Tabla 239892'!$A$4:$AM$19,2,FALSE)</f>
        <v>                                   DIF                                                                                                                                                 </v>
      </c>
      <c r="L25" s="16" t="str">
        <f>VLOOKUP($J25,'Tabla 239892'!$A$4:$AM$19,3,FALSE)</f>
        <v>Calle</v>
      </c>
      <c r="M25" s="16" t="str">
        <f>VLOOKUP($J25,'Tabla 239892'!$A$4:$AM$19,4,FALSE)</f>
        <v>Obrero</v>
      </c>
      <c r="N25" s="16">
        <f>VLOOKUP($J25,'Tabla 239892'!$A$4:$AM$19,5,FALSE)</f>
        <v>746</v>
      </c>
      <c r="O25" s="16">
        <f>VLOOKUP($J25,'Tabla 239892'!$A$4:$AM$19,6,FALSE)</f>
        <v>0</v>
      </c>
      <c r="P25" s="16" t="str">
        <f>VLOOKUP($J25,'Tabla 239892'!$A$4:$AM$19,7,FALSE)</f>
        <v>Colonia</v>
      </c>
      <c r="Q25" s="16" t="str">
        <f>VLOOKUP($J25,'Tabla 239892'!$A$4:$AM$19,8,FALSE)</f>
        <v>Las Fuentes</v>
      </c>
      <c r="R25" s="16">
        <f>VLOOKUP($J25,'Tabla 239892'!$A$4:$AM$19,9,FALSE)</f>
        <v>109</v>
      </c>
      <c r="S25" s="16" t="str">
        <f>VLOOKUP($J25,'Tabla 239892'!$A$4:$AM$19,10,FALSE)</f>
        <v>Zamora</v>
      </c>
      <c r="T25" s="16">
        <f>VLOOKUP($J25,'Tabla 239892'!$A$4:$AM$19,11,FALSE)</f>
        <v>109</v>
      </c>
      <c r="U25" s="16" t="str">
        <f>VLOOKUP($J25,'Tabla 239892'!$A$4:$AM$19,12,FALSE)</f>
        <v>Zamora</v>
      </c>
      <c r="V25" s="16">
        <f>VLOOKUP($J25,'Tabla 239892'!$A$4:$AM$19,13,FALSE)</f>
        <v>16</v>
      </c>
      <c r="W25" s="16" t="str">
        <f>VLOOKUP($J25,'Tabla 239892'!$A$4:$AM$19,14,FALSE)</f>
        <v>Michoacán</v>
      </c>
      <c r="X25" s="16">
        <f>VLOOKUP($J25,'Tabla 239892'!$A$4:$AM$19,15,FALSE)</f>
        <v>59699</v>
      </c>
      <c r="Y25" s="16" t="str">
        <f>VLOOKUP($J25,'Tabla 239892'!$A$4:$AM$19,16,FALSE)</f>
        <v>Ivan de Jesus Martínez Vega</v>
      </c>
      <c r="Z25" s="16" t="str">
        <f>VLOOKUP($J25,'Tabla 239892'!$A$4:$AM$19,17,FALSE)</f>
        <v>Lunes a Viernes de 8:00 a 15:00 horas </v>
      </c>
      <c r="AA25" s="16">
        <v>40</v>
      </c>
      <c r="AB25" s="16" t="s">
        <v>353</v>
      </c>
      <c r="AC25" s="18">
        <v>1</v>
      </c>
      <c r="AD25" s="16" t="str">
        <f>VLOOKUP($AC25,'Tabla 239893'!$A$4:$AN$19,2,FALSE)</f>
        <v>Oficinas centrales del DIF</v>
      </c>
      <c r="AE25" s="18" t="s">
        <v>243</v>
      </c>
      <c r="AF25" s="16" t="s">
        <v>355</v>
      </c>
      <c r="AG25" s="16">
        <v>1</v>
      </c>
      <c r="AH25" s="16" t="str">
        <f>VLOOKUP($AG25,'Tabla 239892'!$A$4:$AM$19,2,FALSE)</f>
        <v>                                   DIF                                                                                                                                                 </v>
      </c>
      <c r="AI25" s="16" t="str">
        <f>VLOOKUP($AG25,'Tabla 239892'!$A$4:$AM$19,3,FALSE)</f>
        <v>Calle</v>
      </c>
      <c r="AJ25" s="16" t="str">
        <f>VLOOKUP($AG25,'Tabla 239892'!$A$4:$AM$19,4,FALSE)</f>
        <v>Obrero</v>
      </c>
      <c r="AK25" s="16">
        <f>VLOOKUP($AG25,'Tabla 239892'!$A$4:$AM$19,5,FALSE)</f>
        <v>746</v>
      </c>
      <c r="AL25" s="16">
        <f>VLOOKUP($AG25,'Tabla 239892'!$A$4:$AM$19,6,FALSE)</f>
        <v>0</v>
      </c>
      <c r="AM25" s="16" t="str">
        <f>VLOOKUP($AG25,'Tabla 239892'!$A$4:$AM$19,7,FALSE)</f>
        <v>Colonia</v>
      </c>
      <c r="AN25" s="16" t="str">
        <f>VLOOKUP($AG25,'Tabla 239892'!$A$4:$AM$19,8,FALSE)</f>
        <v>Las Fuentes</v>
      </c>
      <c r="AO25" s="16">
        <f>VLOOKUP($AG25,'Tabla 239892'!$A$4:$AM$19,9,FALSE)</f>
        <v>109</v>
      </c>
      <c r="AP25" s="16" t="str">
        <f>VLOOKUP($AG25,'Tabla 239892'!$A$4:$AM$19,10,FALSE)</f>
        <v>Zamora</v>
      </c>
      <c r="AQ25" s="16">
        <f>VLOOKUP($AG25,'Tabla 239892'!$A$4:$AM$19,11,FALSE)</f>
        <v>109</v>
      </c>
      <c r="AR25" s="16" t="str">
        <f>VLOOKUP($AG25,'Tabla 239892'!$A$4:$AM$19,12,FALSE)</f>
        <v>Zamora</v>
      </c>
      <c r="AS25" s="16">
        <f>VLOOKUP($AG25,'Tabla 239892'!$A$4:$AM$19,13,FALSE)</f>
        <v>16</v>
      </c>
      <c r="AT25" s="16" t="str">
        <f>VLOOKUP($AG25,'Tabla 239892'!$A$4:$AM$19,14,FALSE)</f>
        <v>Michoacán</v>
      </c>
      <c r="AU25" s="16">
        <f>VLOOKUP($AG25,'Tabla 239892'!$A$4:$AM$19,15,FALSE)</f>
        <v>59699</v>
      </c>
      <c r="AV25" s="16" t="str">
        <f>VLOOKUP($AG25,'Tabla 239892'!$A$4:$AM$19,16,FALSE)</f>
        <v>Ivan de Jesus Martínez Vega</v>
      </c>
      <c r="AW25" s="16" t="str">
        <f>VLOOKUP($AG25,'Tabla 239892'!$A$4:$AM$19,17,FALSE)</f>
        <v>Lunes a Viernes de 8:00 a 15:00 horas </v>
      </c>
      <c r="AX25" s="18" t="s">
        <v>353</v>
      </c>
      <c r="AY25" s="18" t="s">
        <v>353</v>
      </c>
      <c r="AZ25" s="17">
        <v>42846</v>
      </c>
      <c r="BA25" s="16" t="s">
        <v>268</v>
      </c>
      <c r="BB25" s="16">
        <v>2017</v>
      </c>
      <c r="BC25" s="17">
        <v>42859</v>
      </c>
      <c r="BD25" s="18" t="s">
        <v>394</v>
      </c>
    </row>
    <row r="26" spans="1:56" ht="106.5" customHeight="1">
      <c r="A26" s="16" t="s">
        <v>352</v>
      </c>
      <c r="B26" s="18" t="s">
        <v>283</v>
      </c>
      <c r="C26" s="18" t="s">
        <v>223</v>
      </c>
      <c r="D26" s="18" t="s">
        <v>283</v>
      </c>
      <c r="E26" s="16" t="s">
        <v>1</v>
      </c>
      <c r="F26" s="18" t="s">
        <v>393</v>
      </c>
      <c r="G26" s="16" t="s">
        <v>353</v>
      </c>
      <c r="H26" s="16" t="s">
        <v>353</v>
      </c>
      <c r="I26" s="18" t="s">
        <v>370</v>
      </c>
      <c r="J26" s="18">
        <v>1</v>
      </c>
      <c r="K26" s="16" t="str">
        <f>VLOOKUP($J26,'Tabla 239892'!$A$4:$AM$19,2,FALSE)</f>
        <v>                                   DIF                                                                                                                                                 </v>
      </c>
      <c r="L26" s="16" t="str">
        <f>VLOOKUP($J26,'Tabla 239892'!$A$4:$AM$19,3,FALSE)</f>
        <v>Calle</v>
      </c>
      <c r="M26" s="16" t="str">
        <f>VLOOKUP($J26,'Tabla 239892'!$A$4:$AM$19,4,FALSE)</f>
        <v>Obrero</v>
      </c>
      <c r="N26" s="16">
        <f>VLOOKUP($J26,'Tabla 239892'!$A$4:$AM$19,5,FALSE)</f>
        <v>746</v>
      </c>
      <c r="O26" s="16">
        <f>VLOOKUP($J26,'Tabla 239892'!$A$4:$AM$19,6,FALSE)</f>
        <v>0</v>
      </c>
      <c r="P26" s="16" t="str">
        <f>VLOOKUP($J26,'Tabla 239892'!$A$4:$AM$19,7,FALSE)</f>
        <v>Colonia</v>
      </c>
      <c r="Q26" s="16" t="str">
        <f>VLOOKUP($J26,'Tabla 239892'!$A$4:$AM$19,8,FALSE)</f>
        <v>Las Fuentes</v>
      </c>
      <c r="R26" s="16">
        <f>VLOOKUP($J26,'Tabla 239892'!$A$4:$AM$19,9,FALSE)</f>
        <v>109</v>
      </c>
      <c r="S26" s="16" t="str">
        <f>VLOOKUP($J26,'Tabla 239892'!$A$4:$AM$19,10,FALSE)</f>
        <v>Zamora</v>
      </c>
      <c r="T26" s="16">
        <f>VLOOKUP($J26,'Tabla 239892'!$A$4:$AM$19,11,FALSE)</f>
        <v>109</v>
      </c>
      <c r="U26" s="16" t="str">
        <f>VLOOKUP($J26,'Tabla 239892'!$A$4:$AM$19,12,FALSE)</f>
        <v>Zamora</v>
      </c>
      <c r="V26" s="16">
        <f>VLOOKUP($J26,'Tabla 239892'!$A$4:$AM$19,13,FALSE)</f>
        <v>16</v>
      </c>
      <c r="W26" s="16" t="str">
        <f>VLOOKUP($J26,'Tabla 239892'!$A$4:$AM$19,14,FALSE)</f>
        <v>Michoacán</v>
      </c>
      <c r="X26" s="16">
        <f>VLOOKUP($J26,'Tabla 239892'!$A$4:$AM$19,15,FALSE)</f>
        <v>59699</v>
      </c>
      <c r="Y26" s="16" t="str">
        <f>VLOOKUP($J26,'Tabla 239892'!$A$4:$AM$19,16,FALSE)</f>
        <v>Ivan de Jesus Martínez Vega</v>
      </c>
      <c r="Z26" s="16" t="str">
        <f>VLOOKUP($J26,'Tabla 239892'!$A$4:$AM$19,17,FALSE)</f>
        <v>Lunes a Viernes de 8:00 a 15:00 horas </v>
      </c>
      <c r="AA26" s="16">
        <v>80</v>
      </c>
      <c r="AB26" s="16" t="s">
        <v>353</v>
      </c>
      <c r="AC26" s="18">
        <v>1</v>
      </c>
      <c r="AD26" s="16" t="str">
        <f>VLOOKUP($AC26,'Tabla 239893'!$A$4:$AN$19,2,FALSE)</f>
        <v>Oficinas centrales del DIF</v>
      </c>
      <c r="AE26" s="18" t="s">
        <v>243</v>
      </c>
      <c r="AF26" s="16" t="s">
        <v>355</v>
      </c>
      <c r="AG26" s="16">
        <v>1</v>
      </c>
      <c r="AH26" s="16" t="str">
        <f>VLOOKUP($AG26,'Tabla 239892'!$A$4:$AM$19,2,FALSE)</f>
        <v>                                   DIF                                                                                                                                                 </v>
      </c>
      <c r="AI26" s="16" t="str">
        <f>VLOOKUP($AG26,'Tabla 239892'!$A$4:$AM$19,3,FALSE)</f>
        <v>Calle</v>
      </c>
      <c r="AJ26" s="16" t="str">
        <f>VLOOKUP($AG26,'Tabla 239892'!$A$4:$AM$19,4,FALSE)</f>
        <v>Obrero</v>
      </c>
      <c r="AK26" s="16">
        <f>VLOOKUP($AG26,'Tabla 239892'!$A$4:$AM$19,5,FALSE)</f>
        <v>746</v>
      </c>
      <c r="AL26" s="16">
        <f>VLOOKUP($AG26,'Tabla 239892'!$A$4:$AM$19,6,FALSE)</f>
        <v>0</v>
      </c>
      <c r="AM26" s="16" t="str">
        <f>VLOOKUP($AG26,'Tabla 239892'!$A$4:$AM$19,7,FALSE)</f>
        <v>Colonia</v>
      </c>
      <c r="AN26" s="16" t="str">
        <f>VLOOKUP($AG26,'Tabla 239892'!$A$4:$AM$19,8,FALSE)</f>
        <v>Las Fuentes</v>
      </c>
      <c r="AO26" s="16">
        <f>VLOOKUP($AG26,'Tabla 239892'!$A$4:$AM$19,9,FALSE)</f>
        <v>109</v>
      </c>
      <c r="AP26" s="16" t="str">
        <f>VLOOKUP($AG26,'Tabla 239892'!$A$4:$AM$19,10,FALSE)</f>
        <v>Zamora</v>
      </c>
      <c r="AQ26" s="16">
        <f>VLOOKUP($AG26,'Tabla 239892'!$A$4:$AM$19,11,FALSE)</f>
        <v>109</v>
      </c>
      <c r="AR26" s="16" t="str">
        <f>VLOOKUP($AG26,'Tabla 239892'!$A$4:$AM$19,12,FALSE)</f>
        <v>Zamora</v>
      </c>
      <c r="AS26" s="16">
        <f>VLOOKUP($AG26,'Tabla 239892'!$A$4:$AM$19,13,FALSE)</f>
        <v>16</v>
      </c>
      <c r="AT26" s="16" t="str">
        <f>VLOOKUP($AG26,'Tabla 239892'!$A$4:$AM$19,14,FALSE)</f>
        <v>Michoacán</v>
      </c>
      <c r="AU26" s="16">
        <f>VLOOKUP($AG26,'Tabla 239892'!$A$4:$AM$19,15,FALSE)</f>
        <v>59699</v>
      </c>
      <c r="AV26" s="16" t="str">
        <f>VLOOKUP($AG26,'Tabla 239892'!$A$4:$AM$19,16,FALSE)</f>
        <v>Ivan de Jesus Martínez Vega</v>
      </c>
      <c r="AW26" s="16" t="str">
        <f>VLOOKUP($AG26,'Tabla 239892'!$A$4:$AM$19,17,FALSE)</f>
        <v>Lunes a Viernes de 8:00 a 15:00 horas </v>
      </c>
      <c r="AX26" s="18" t="s">
        <v>353</v>
      </c>
      <c r="AY26" s="18" t="s">
        <v>353</v>
      </c>
      <c r="AZ26" s="17">
        <v>42846</v>
      </c>
      <c r="BA26" s="16" t="s">
        <v>268</v>
      </c>
      <c r="BB26" s="16">
        <v>2017</v>
      </c>
      <c r="BC26" s="17">
        <v>42859</v>
      </c>
      <c r="BD26" s="18" t="s">
        <v>394</v>
      </c>
    </row>
    <row r="27" spans="1:56" ht="106.5" customHeight="1">
      <c r="A27" s="16" t="s">
        <v>352</v>
      </c>
      <c r="B27" s="18" t="s">
        <v>284</v>
      </c>
      <c r="C27" s="18" t="s">
        <v>223</v>
      </c>
      <c r="D27" s="18" t="s">
        <v>284</v>
      </c>
      <c r="E27" s="16" t="s">
        <v>1</v>
      </c>
      <c r="F27" s="18" t="s">
        <v>393</v>
      </c>
      <c r="G27" s="16" t="s">
        <v>353</v>
      </c>
      <c r="H27" s="16" t="s">
        <v>353</v>
      </c>
      <c r="I27" s="18" t="s">
        <v>370</v>
      </c>
      <c r="J27" s="18">
        <v>1</v>
      </c>
      <c r="K27" s="16" t="str">
        <f>VLOOKUP($J27,'Tabla 239892'!$A$4:$AM$19,2,FALSE)</f>
        <v>                                   DIF                                                                                                                                                 </v>
      </c>
      <c r="L27" s="16" t="str">
        <f>VLOOKUP($J27,'Tabla 239892'!$A$4:$AM$19,3,FALSE)</f>
        <v>Calle</v>
      </c>
      <c r="M27" s="16" t="str">
        <f>VLOOKUP($J27,'Tabla 239892'!$A$4:$AM$19,4,FALSE)</f>
        <v>Obrero</v>
      </c>
      <c r="N27" s="16">
        <f>VLOOKUP($J27,'Tabla 239892'!$A$4:$AM$19,5,FALSE)</f>
        <v>746</v>
      </c>
      <c r="O27" s="16">
        <f>VLOOKUP($J27,'Tabla 239892'!$A$4:$AM$19,6,FALSE)</f>
        <v>0</v>
      </c>
      <c r="P27" s="16" t="str">
        <f>VLOOKUP($J27,'Tabla 239892'!$A$4:$AM$19,7,FALSE)</f>
        <v>Colonia</v>
      </c>
      <c r="Q27" s="16" t="str">
        <f>VLOOKUP($J27,'Tabla 239892'!$A$4:$AM$19,8,FALSE)</f>
        <v>Las Fuentes</v>
      </c>
      <c r="R27" s="16">
        <f>VLOOKUP($J27,'Tabla 239892'!$A$4:$AM$19,9,FALSE)</f>
        <v>109</v>
      </c>
      <c r="S27" s="16" t="str">
        <f>VLOOKUP($J27,'Tabla 239892'!$A$4:$AM$19,10,FALSE)</f>
        <v>Zamora</v>
      </c>
      <c r="T27" s="16">
        <f>VLOOKUP($J27,'Tabla 239892'!$A$4:$AM$19,11,FALSE)</f>
        <v>109</v>
      </c>
      <c r="U27" s="16" t="str">
        <f>VLOOKUP($J27,'Tabla 239892'!$A$4:$AM$19,12,FALSE)</f>
        <v>Zamora</v>
      </c>
      <c r="V27" s="16">
        <f>VLOOKUP($J27,'Tabla 239892'!$A$4:$AM$19,13,FALSE)</f>
        <v>16</v>
      </c>
      <c r="W27" s="16" t="str">
        <f>VLOOKUP($J27,'Tabla 239892'!$A$4:$AM$19,14,FALSE)</f>
        <v>Michoacán</v>
      </c>
      <c r="X27" s="16">
        <f>VLOOKUP($J27,'Tabla 239892'!$A$4:$AM$19,15,FALSE)</f>
        <v>59699</v>
      </c>
      <c r="Y27" s="16" t="str">
        <f>VLOOKUP($J27,'Tabla 239892'!$A$4:$AM$19,16,FALSE)</f>
        <v>Ivan de Jesus Martínez Vega</v>
      </c>
      <c r="Z27" s="16" t="str">
        <f>VLOOKUP($J27,'Tabla 239892'!$A$4:$AM$19,17,FALSE)</f>
        <v>Lunes a Viernes de 8:00 a 15:00 horas </v>
      </c>
      <c r="AA27" s="16">
        <v>45</v>
      </c>
      <c r="AB27" s="16" t="s">
        <v>353</v>
      </c>
      <c r="AC27" s="18">
        <v>1</v>
      </c>
      <c r="AD27" s="16" t="str">
        <f>VLOOKUP($AC27,'Tabla 239893'!$A$4:$AN$19,2,FALSE)</f>
        <v>Oficinas centrales del DIF</v>
      </c>
      <c r="AE27" s="18" t="s">
        <v>243</v>
      </c>
      <c r="AF27" s="16" t="s">
        <v>355</v>
      </c>
      <c r="AG27" s="16">
        <v>1</v>
      </c>
      <c r="AH27" s="16" t="str">
        <f>VLOOKUP($AG27,'Tabla 239892'!$A$4:$AM$19,2,FALSE)</f>
        <v>                                   DIF                                                                                                                                                 </v>
      </c>
      <c r="AI27" s="16" t="str">
        <f>VLOOKUP($AG27,'Tabla 239892'!$A$4:$AM$19,3,FALSE)</f>
        <v>Calle</v>
      </c>
      <c r="AJ27" s="16" t="str">
        <f>VLOOKUP($AG27,'Tabla 239892'!$A$4:$AM$19,4,FALSE)</f>
        <v>Obrero</v>
      </c>
      <c r="AK27" s="16">
        <f>VLOOKUP($AG27,'Tabla 239892'!$A$4:$AM$19,5,FALSE)</f>
        <v>746</v>
      </c>
      <c r="AL27" s="16">
        <f>VLOOKUP($AG27,'Tabla 239892'!$A$4:$AM$19,6,FALSE)</f>
        <v>0</v>
      </c>
      <c r="AM27" s="16" t="str">
        <f>VLOOKUP($AG27,'Tabla 239892'!$A$4:$AM$19,7,FALSE)</f>
        <v>Colonia</v>
      </c>
      <c r="AN27" s="16" t="str">
        <f>VLOOKUP($AG27,'Tabla 239892'!$A$4:$AM$19,8,FALSE)</f>
        <v>Las Fuentes</v>
      </c>
      <c r="AO27" s="16">
        <f>VLOOKUP($AG27,'Tabla 239892'!$A$4:$AM$19,9,FALSE)</f>
        <v>109</v>
      </c>
      <c r="AP27" s="16" t="str">
        <f>VLOOKUP($AG27,'Tabla 239892'!$A$4:$AM$19,10,FALSE)</f>
        <v>Zamora</v>
      </c>
      <c r="AQ27" s="16">
        <f>VLOOKUP($AG27,'Tabla 239892'!$A$4:$AM$19,11,FALSE)</f>
        <v>109</v>
      </c>
      <c r="AR27" s="16" t="str">
        <f>VLOOKUP($AG27,'Tabla 239892'!$A$4:$AM$19,12,FALSE)</f>
        <v>Zamora</v>
      </c>
      <c r="AS27" s="16">
        <f>VLOOKUP($AG27,'Tabla 239892'!$A$4:$AM$19,13,FALSE)</f>
        <v>16</v>
      </c>
      <c r="AT27" s="16" t="str">
        <f>VLOOKUP($AG27,'Tabla 239892'!$A$4:$AM$19,14,FALSE)</f>
        <v>Michoacán</v>
      </c>
      <c r="AU27" s="16">
        <f>VLOOKUP($AG27,'Tabla 239892'!$A$4:$AM$19,15,FALSE)</f>
        <v>59699</v>
      </c>
      <c r="AV27" s="16" t="str">
        <f>VLOOKUP($AG27,'Tabla 239892'!$A$4:$AM$19,16,FALSE)</f>
        <v>Ivan de Jesus Martínez Vega</v>
      </c>
      <c r="AW27" s="16" t="str">
        <f>VLOOKUP($AG27,'Tabla 239892'!$A$4:$AM$19,17,FALSE)</f>
        <v>Lunes a Viernes de 8:00 a 15:00 horas </v>
      </c>
      <c r="AX27" s="18" t="s">
        <v>353</v>
      </c>
      <c r="AY27" s="18" t="s">
        <v>353</v>
      </c>
      <c r="AZ27" s="17">
        <v>42846</v>
      </c>
      <c r="BA27" s="16" t="s">
        <v>268</v>
      </c>
      <c r="BB27" s="16">
        <v>2017</v>
      </c>
      <c r="BC27" s="17">
        <v>42859</v>
      </c>
      <c r="BD27" s="18" t="s">
        <v>394</v>
      </c>
    </row>
    <row r="28" spans="1:56" ht="106.5" customHeight="1">
      <c r="A28" s="16" t="s">
        <v>352</v>
      </c>
      <c r="B28" s="18" t="s">
        <v>250</v>
      </c>
      <c r="C28" s="18" t="s">
        <v>223</v>
      </c>
      <c r="D28" s="18" t="s">
        <v>250</v>
      </c>
      <c r="E28" s="16" t="s">
        <v>1</v>
      </c>
      <c r="F28" s="18" t="s">
        <v>441</v>
      </c>
      <c r="G28" s="16" t="s">
        <v>353</v>
      </c>
      <c r="H28" s="16" t="s">
        <v>353</v>
      </c>
      <c r="I28" s="18" t="s">
        <v>370</v>
      </c>
      <c r="J28" s="18">
        <v>1</v>
      </c>
      <c r="K28" s="16" t="str">
        <f>VLOOKUP($J28,'Tabla 239892'!$A$4:$AM$19,2,FALSE)</f>
        <v>                                   DIF                                                                                                                                                 </v>
      </c>
      <c r="L28" s="16" t="str">
        <f>VLOOKUP($J28,'Tabla 239892'!$A$4:$AM$19,3,FALSE)</f>
        <v>Calle</v>
      </c>
      <c r="M28" s="16" t="str">
        <f>VLOOKUP($J28,'Tabla 239892'!$A$4:$AM$19,4,FALSE)</f>
        <v>Obrero</v>
      </c>
      <c r="N28" s="16">
        <f>VLOOKUP($J28,'Tabla 239892'!$A$4:$AM$19,5,FALSE)</f>
        <v>746</v>
      </c>
      <c r="O28" s="16">
        <f>VLOOKUP($J28,'Tabla 239892'!$A$4:$AM$19,6,FALSE)</f>
        <v>0</v>
      </c>
      <c r="P28" s="16" t="str">
        <f>VLOOKUP($J28,'Tabla 239892'!$A$4:$AM$19,7,FALSE)</f>
        <v>Colonia</v>
      </c>
      <c r="Q28" s="16" t="str">
        <f>VLOOKUP($J28,'Tabla 239892'!$A$4:$AM$19,8,FALSE)</f>
        <v>Las Fuentes</v>
      </c>
      <c r="R28" s="16">
        <f>VLOOKUP($J28,'Tabla 239892'!$A$4:$AM$19,9,FALSE)</f>
        <v>109</v>
      </c>
      <c r="S28" s="16" t="str">
        <f>VLOOKUP($J28,'Tabla 239892'!$A$4:$AM$19,10,FALSE)</f>
        <v>Zamora</v>
      </c>
      <c r="T28" s="16">
        <f>VLOOKUP($J28,'Tabla 239892'!$A$4:$AM$19,11,FALSE)</f>
        <v>109</v>
      </c>
      <c r="U28" s="16" t="str">
        <f>VLOOKUP($J28,'Tabla 239892'!$A$4:$AM$19,12,FALSE)</f>
        <v>Zamora</v>
      </c>
      <c r="V28" s="16">
        <f>VLOOKUP($J28,'Tabla 239892'!$A$4:$AM$19,13,FALSE)</f>
        <v>16</v>
      </c>
      <c r="W28" s="16" t="str">
        <f>VLOOKUP($J28,'Tabla 239892'!$A$4:$AM$19,14,FALSE)</f>
        <v>Michoacán</v>
      </c>
      <c r="X28" s="16">
        <f>VLOOKUP($J28,'Tabla 239892'!$A$4:$AM$19,15,FALSE)</f>
        <v>59699</v>
      </c>
      <c r="Y28" s="16" t="str">
        <f>VLOOKUP($J28,'Tabla 239892'!$A$4:$AM$19,16,FALSE)</f>
        <v>Ivan de Jesus Martínez Vega</v>
      </c>
      <c r="Z28" s="16" t="str">
        <f>VLOOKUP($J28,'Tabla 239892'!$A$4:$AM$19,17,FALSE)</f>
        <v>Lunes a Viernes de 8:00 a 15:00 horas </v>
      </c>
      <c r="AA28" s="16">
        <v>20</v>
      </c>
      <c r="AB28" s="16" t="s">
        <v>353</v>
      </c>
      <c r="AC28" s="18">
        <v>1</v>
      </c>
      <c r="AD28" s="16" t="str">
        <f>VLOOKUP($AC28,'Tabla 239893'!$A$4:$AN$19,2,FALSE)</f>
        <v>Oficinas centrales del DIF</v>
      </c>
      <c r="AE28" s="18" t="s">
        <v>243</v>
      </c>
      <c r="AF28" s="16" t="s">
        <v>355</v>
      </c>
      <c r="AG28" s="16">
        <v>1</v>
      </c>
      <c r="AH28" s="16" t="str">
        <f>VLOOKUP($AG28,'Tabla 239892'!$A$4:$AM$19,2,FALSE)</f>
        <v>                                   DIF                                                                                                                                                 </v>
      </c>
      <c r="AI28" s="16" t="str">
        <f>VLOOKUP($AG28,'Tabla 239892'!$A$4:$AM$19,3,FALSE)</f>
        <v>Calle</v>
      </c>
      <c r="AJ28" s="16" t="str">
        <f>VLOOKUP($AG28,'Tabla 239892'!$A$4:$AM$19,4,FALSE)</f>
        <v>Obrero</v>
      </c>
      <c r="AK28" s="16">
        <f>VLOOKUP($AG28,'Tabla 239892'!$A$4:$AM$19,5,FALSE)</f>
        <v>746</v>
      </c>
      <c r="AL28" s="16">
        <f>VLOOKUP($AG28,'Tabla 239892'!$A$4:$AM$19,6,FALSE)</f>
        <v>0</v>
      </c>
      <c r="AM28" s="16" t="str">
        <f>VLOOKUP($AG28,'Tabla 239892'!$A$4:$AM$19,7,FALSE)</f>
        <v>Colonia</v>
      </c>
      <c r="AN28" s="16" t="str">
        <f>VLOOKUP($AG28,'Tabla 239892'!$A$4:$AM$19,8,FALSE)</f>
        <v>Las Fuentes</v>
      </c>
      <c r="AO28" s="16">
        <f>VLOOKUP($AG28,'Tabla 239892'!$A$4:$AM$19,9,FALSE)</f>
        <v>109</v>
      </c>
      <c r="AP28" s="16" t="str">
        <f>VLOOKUP($AG28,'Tabla 239892'!$A$4:$AM$19,10,FALSE)</f>
        <v>Zamora</v>
      </c>
      <c r="AQ28" s="16">
        <f>VLOOKUP($AG28,'Tabla 239892'!$A$4:$AM$19,11,FALSE)</f>
        <v>109</v>
      </c>
      <c r="AR28" s="16" t="str">
        <f>VLOOKUP($AG28,'Tabla 239892'!$A$4:$AM$19,12,FALSE)</f>
        <v>Zamora</v>
      </c>
      <c r="AS28" s="16">
        <f>VLOOKUP($AG28,'Tabla 239892'!$A$4:$AM$19,13,FALSE)</f>
        <v>16</v>
      </c>
      <c r="AT28" s="16" t="str">
        <f>VLOOKUP($AG28,'Tabla 239892'!$A$4:$AM$19,14,FALSE)</f>
        <v>Michoacán</v>
      </c>
      <c r="AU28" s="16">
        <f>VLOOKUP($AG28,'Tabla 239892'!$A$4:$AM$19,15,FALSE)</f>
        <v>59699</v>
      </c>
      <c r="AV28" s="16" t="str">
        <f>VLOOKUP($AG28,'Tabla 239892'!$A$4:$AM$19,16,FALSE)</f>
        <v>Ivan de Jesus Martínez Vega</v>
      </c>
      <c r="AW28" s="16" t="str">
        <f>VLOOKUP($AG28,'Tabla 239892'!$A$4:$AM$19,17,FALSE)</f>
        <v>Lunes a Viernes de 8:00 a 15:00 horas </v>
      </c>
      <c r="AX28" s="18" t="s">
        <v>353</v>
      </c>
      <c r="AY28" s="18" t="s">
        <v>353</v>
      </c>
      <c r="AZ28" s="17">
        <v>42846</v>
      </c>
      <c r="BA28" s="16" t="s">
        <v>268</v>
      </c>
      <c r="BB28" s="16">
        <v>2017</v>
      </c>
      <c r="BC28" s="17">
        <v>42859</v>
      </c>
      <c r="BD28" s="18" t="s">
        <v>394</v>
      </c>
    </row>
    <row r="29" spans="1:56" ht="106.5" customHeight="1">
      <c r="A29" s="16" t="s">
        <v>352</v>
      </c>
      <c r="B29" s="18" t="s">
        <v>285</v>
      </c>
      <c r="C29" s="18" t="s">
        <v>223</v>
      </c>
      <c r="D29" s="18" t="s">
        <v>285</v>
      </c>
      <c r="E29" s="16" t="s">
        <v>1</v>
      </c>
      <c r="F29" s="18" t="s">
        <v>441</v>
      </c>
      <c r="G29" s="16" t="s">
        <v>353</v>
      </c>
      <c r="H29" s="16" t="s">
        <v>353</v>
      </c>
      <c r="I29" s="18" t="s">
        <v>370</v>
      </c>
      <c r="J29" s="18">
        <v>1</v>
      </c>
      <c r="K29" s="16" t="str">
        <f>VLOOKUP($J29,'Tabla 239892'!$A$4:$AM$19,2,FALSE)</f>
        <v>                                   DIF                                                                                                                                                 </v>
      </c>
      <c r="L29" s="16" t="str">
        <f>VLOOKUP($J29,'Tabla 239892'!$A$4:$AM$19,3,FALSE)</f>
        <v>Calle</v>
      </c>
      <c r="M29" s="16" t="str">
        <f>VLOOKUP($J29,'Tabla 239892'!$A$4:$AM$19,4,FALSE)</f>
        <v>Obrero</v>
      </c>
      <c r="N29" s="16">
        <f>VLOOKUP($J29,'Tabla 239892'!$A$4:$AM$19,5,FALSE)</f>
        <v>746</v>
      </c>
      <c r="O29" s="16">
        <f>VLOOKUP($J29,'Tabla 239892'!$A$4:$AM$19,6,FALSE)</f>
        <v>0</v>
      </c>
      <c r="P29" s="16" t="str">
        <f>VLOOKUP($J29,'Tabla 239892'!$A$4:$AM$19,7,FALSE)</f>
        <v>Colonia</v>
      </c>
      <c r="Q29" s="16" t="str">
        <f>VLOOKUP($J29,'Tabla 239892'!$A$4:$AM$19,8,FALSE)</f>
        <v>Las Fuentes</v>
      </c>
      <c r="R29" s="16">
        <f>VLOOKUP($J29,'Tabla 239892'!$A$4:$AM$19,9,FALSE)</f>
        <v>109</v>
      </c>
      <c r="S29" s="16" t="str">
        <f>VLOOKUP($J29,'Tabla 239892'!$A$4:$AM$19,10,FALSE)</f>
        <v>Zamora</v>
      </c>
      <c r="T29" s="16">
        <f>VLOOKUP($J29,'Tabla 239892'!$A$4:$AM$19,11,FALSE)</f>
        <v>109</v>
      </c>
      <c r="U29" s="16" t="str">
        <f>VLOOKUP($J29,'Tabla 239892'!$A$4:$AM$19,12,FALSE)</f>
        <v>Zamora</v>
      </c>
      <c r="V29" s="16">
        <f>VLOOKUP($J29,'Tabla 239892'!$A$4:$AM$19,13,FALSE)</f>
        <v>16</v>
      </c>
      <c r="W29" s="16" t="str">
        <f>VLOOKUP($J29,'Tabla 239892'!$A$4:$AM$19,14,FALSE)</f>
        <v>Michoacán</v>
      </c>
      <c r="X29" s="16">
        <f>VLOOKUP($J29,'Tabla 239892'!$A$4:$AM$19,15,FALSE)</f>
        <v>59699</v>
      </c>
      <c r="Y29" s="16" t="str">
        <f>VLOOKUP($J29,'Tabla 239892'!$A$4:$AM$19,16,FALSE)</f>
        <v>Ivan de Jesus Martínez Vega</v>
      </c>
      <c r="Z29" s="16" t="str">
        <f>VLOOKUP($J29,'Tabla 239892'!$A$4:$AM$19,17,FALSE)</f>
        <v>Lunes a Viernes de 8:00 a 15:00 horas </v>
      </c>
      <c r="AA29" s="16">
        <v>60</v>
      </c>
      <c r="AB29" s="16" t="s">
        <v>353</v>
      </c>
      <c r="AC29" s="18">
        <v>1</v>
      </c>
      <c r="AD29" s="16" t="str">
        <f>VLOOKUP($AC29,'Tabla 239893'!$A$4:$AN$19,2,FALSE)</f>
        <v>Oficinas centrales del DIF</v>
      </c>
      <c r="AE29" s="18" t="s">
        <v>243</v>
      </c>
      <c r="AF29" s="16" t="s">
        <v>355</v>
      </c>
      <c r="AG29" s="16">
        <v>1</v>
      </c>
      <c r="AH29" s="16" t="str">
        <f>VLOOKUP($AG29,'Tabla 239892'!$A$4:$AM$19,2,FALSE)</f>
        <v>                                   DIF                                                                                                                                                 </v>
      </c>
      <c r="AI29" s="16" t="str">
        <f>VLOOKUP($AG29,'Tabla 239892'!$A$4:$AM$19,3,FALSE)</f>
        <v>Calle</v>
      </c>
      <c r="AJ29" s="16" t="str">
        <f>VLOOKUP($AG29,'Tabla 239892'!$A$4:$AM$19,4,FALSE)</f>
        <v>Obrero</v>
      </c>
      <c r="AK29" s="16">
        <f>VLOOKUP($AG29,'Tabla 239892'!$A$4:$AM$19,5,FALSE)</f>
        <v>746</v>
      </c>
      <c r="AL29" s="16">
        <f>VLOOKUP($AG29,'Tabla 239892'!$A$4:$AM$19,6,FALSE)</f>
        <v>0</v>
      </c>
      <c r="AM29" s="16" t="str">
        <f>VLOOKUP($AG29,'Tabla 239892'!$A$4:$AM$19,7,FALSE)</f>
        <v>Colonia</v>
      </c>
      <c r="AN29" s="16" t="str">
        <f>VLOOKUP($AG29,'Tabla 239892'!$A$4:$AM$19,8,FALSE)</f>
        <v>Las Fuentes</v>
      </c>
      <c r="AO29" s="16">
        <f>VLOOKUP($AG29,'Tabla 239892'!$A$4:$AM$19,9,FALSE)</f>
        <v>109</v>
      </c>
      <c r="AP29" s="16" t="str">
        <f>VLOOKUP($AG29,'Tabla 239892'!$A$4:$AM$19,10,FALSE)</f>
        <v>Zamora</v>
      </c>
      <c r="AQ29" s="16">
        <f>VLOOKUP($AG29,'Tabla 239892'!$A$4:$AM$19,11,FALSE)</f>
        <v>109</v>
      </c>
      <c r="AR29" s="16" t="str">
        <f>VLOOKUP($AG29,'Tabla 239892'!$A$4:$AM$19,12,FALSE)</f>
        <v>Zamora</v>
      </c>
      <c r="AS29" s="16">
        <f>VLOOKUP($AG29,'Tabla 239892'!$A$4:$AM$19,13,FALSE)</f>
        <v>16</v>
      </c>
      <c r="AT29" s="16" t="str">
        <f>VLOOKUP($AG29,'Tabla 239892'!$A$4:$AM$19,14,FALSE)</f>
        <v>Michoacán</v>
      </c>
      <c r="AU29" s="16">
        <f>VLOOKUP($AG29,'Tabla 239892'!$A$4:$AM$19,15,FALSE)</f>
        <v>59699</v>
      </c>
      <c r="AV29" s="16" t="str">
        <f>VLOOKUP($AG29,'Tabla 239892'!$A$4:$AM$19,16,FALSE)</f>
        <v>Ivan de Jesus Martínez Vega</v>
      </c>
      <c r="AW29" s="16" t="str">
        <f>VLOOKUP($AG29,'Tabla 239892'!$A$4:$AM$19,17,FALSE)</f>
        <v>Lunes a Viernes de 8:00 a 15:00 horas </v>
      </c>
      <c r="AX29" s="18" t="s">
        <v>353</v>
      </c>
      <c r="AY29" s="18" t="s">
        <v>353</v>
      </c>
      <c r="AZ29" s="17">
        <v>42846</v>
      </c>
      <c r="BA29" s="16" t="s">
        <v>268</v>
      </c>
      <c r="BB29" s="16">
        <v>2017</v>
      </c>
      <c r="BC29" s="17">
        <v>42859</v>
      </c>
      <c r="BD29" s="18" t="s">
        <v>394</v>
      </c>
    </row>
    <row r="30" spans="1:56" ht="106.5" customHeight="1">
      <c r="A30" s="16" t="s">
        <v>352</v>
      </c>
      <c r="B30" s="18" t="s">
        <v>286</v>
      </c>
      <c r="C30" s="18" t="s">
        <v>223</v>
      </c>
      <c r="D30" s="18" t="s">
        <v>286</v>
      </c>
      <c r="E30" s="16" t="s">
        <v>1</v>
      </c>
      <c r="F30" s="18" t="s">
        <v>441</v>
      </c>
      <c r="G30" s="16" t="s">
        <v>353</v>
      </c>
      <c r="H30" s="16" t="s">
        <v>353</v>
      </c>
      <c r="I30" s="18" t="s">
        <v>370</v>
      </c>
      <c r="J30" s="18">
        <v>1</v>
      </c>
      <c r="K30" s="16" t="str">
        <f>VLOOKUP($J30,'Tabla 239892'!$A$4:$AM$19,2,FALSE)</f>
        <v>                                   DIF                                                                                                                                                 </v>
      </c>
      <c r="L30" s="16" t="str">
        <f>VLOOKUP($J30,'Tabla 239892'!$A$4:$AM$19,3,FALSE)</f>
        <v>Calle</v>
      </c>
      <c r="M30" s="16" t="str">
        <f>VLOOKUP($J30,'Tabla 239892'!$A$4:$AM$19,4,FALSE)</f>
        <v>Obrero</v>
      </c>
      <c r="N30" s="16">
        <f>VLOOKUP($J30,'Tabla 239892'!$A$4:$AM$19,5,FALSE)</f>
        <v>746</v>
      </c>
      <c r="O30" s="16">
        <f>VLOOKUP($J30,'Tabla 239892'!$A$4:$AM$19,6,FALSE)</f>
        <v>0</v>
      </c>
      <c r="P30" s="16" t="str">
        <f>VLOOKUP($J30,'Tabla 239892'!$A$4:$AM$19,7,FALSE)</f>
        <v>Colonia</v>
      </c>
      <c r="Q30" s="16" t="str">
        <f>VLOOKUP($J30,'Tabla 239892'!$A$4:$AM$19,8,FALSE)</f>
        <v>Las Fuentes</v>
      </c>
      <c r="R30" s="16">
        <f>VLOOKUP($J30,'Tabla 239892'!$A$4:$AM$19,9,FALSE)</f>
        <v>109</v>
      </c>
      <c r="S30" s="16" t="str">
        <f>VLOOKUP($J30,'Tabla 239892'!$A$4:$AM$19,10,FALSE)</f>
        <v>Zamora</v>
      </c>
      <c r="T30" s="16">
        <f>VLOOKUP($J30,'Tabla 239892'!$A$4:$AM$19,11,FALSE)</f>
        <v>109</v>
      </c>
      <c r="U30" s="16" t="str">
        <f>VLOOKUP($J30,'Tabla 239892'!$A$4:$AM$19,12,FALSE)</f>
        <v>Zamora</v>
      </c>
      <c r="V30" s="16">
        <f>VLOOKUP($J30,'Tabla 239892'!$A$4:$AM$19,13,FALSE)</f>
        <v>16</v>
      </c>
      <c r="W30" s="16" t="str">
        <f>VLOOKUP($J30,'Tabla 239892'!$A$4:$AM$19,14,FALSE)</f>
        <v>Michoacán</v>
      </c>
      <c r="X30" s="16">
        <f>VLOOKUP($J30,'Tabla 239892'!$A$4:$AM$19,15,FALSE)</f>
        <v>59699</v>
      </c>
      <c r="Y30" s="16" t="str">
        <f>VLOOKUP($J30,'Tabla 239892'!$A$4:$AM$19,16,FALSE)</f>
        <v>Ivan de Jesus Martínez Vega</v>
      </c>
      <c r="Z30" s="16" t="str">
        <f>VLOOKUP($J30,'Tabla 239892'!$A$4:$AM$19,17,FALSE)</f>
        <v>Lunes a Viernes de 8:00 a 15:00 horas </v>
      </c>
      <c r="AA30" s="16">
        <v>130</v>
      </c>
      <c r="AB30" s="16" t="s">
        <v>353</v>
      </c>
      <c r="AC30" s="18">
        <v>1</v>
      </c>
      <c r="AD30" s="16" t="str">
        <f>VLOOKUP($AC30,'Tabla 239893'!$A$4:$AN$19,2,FALSE)</f>
        <v>Oficinas centrales del DIF</v>
      </c>
      <c r="AE30" s="18" t="s">
        <v>243</v>
      </c>
      <c r="AF30" s="16" t="s">
        <v>355</v>
      </c>
      <c r="AG30" s="16">
        <v>1</v>
      </c>
      <c r="AH30" s="16" t="str">
        <f>VLOOKUP($AG30,'Tabla 239892'!$A$4:$AM$19,2,FALSE)</f>
        <v>                                   DIF                                                                                                                                                 </v>
      </c>
      <c r="AI30" s="16" t="str">
        <f>VLOOKUP($AG30,'Tabla 239892'!$A$4:$AM$19,3,FALSE)</f>
        <v>Calle</v>
      </c>
      <c r="AJ30" s="16" t="str">
        <f>VLOOKUP($AG30,'Tabla 239892'!$A$4:$AM$19,4,FALSE)</f>
        <v>Obrero</v>
      </c>
      <c r="AK30" s="16">
        <f>VLOOKUP($AG30,'Tabla 239892'!$A$4:$AM$19,5,FALSE)</f>
        <v>746</v>
      </c>
      <c r="AL30" s="16">
        <f>VLOOKUP($AG30,'Tabla 239892'!$A$4:$AM$19,6,FALSE)</f>
        <v>0</v>
      </c>
      <c r="AM30" s="16" t="str">
        <f>VLOOKUP($AG30,'Tabla 239892'!$A$4:$AM$19,7,FALSE)</f>
        <v>Colonia</v>
      </c>
      <c r="AN30" s="16" t="str">
        <f>VLOOKUP($AG30,'Tabla 239892'!$A$4:$AM$19,8,FALSE)</f>
        <v>Las Fuentes</v>
      </c>
      <c r="AO30" s="16">
        <f>VLOOKUP($AG30,'Tabla 239892'!$A$4:$AM$19,9,FALSE)</f>
        <v>109</v>
      </c>
      <c r="AP30" s="16" t="str">
        <f>VLOOKUP($AG30,'Tabla 239892'!$A$4:$AM$19,10,FALSE)</f>
        <v>Zamora</v>
      </c>
      <c r="AQ30" s="16">
        <f>VLOOKUP($AG30,'Tabla 239892'!$A$4:$AM$19,11,FALSE)</f>
        <v>109</v>
      </c>
      <c r="AR30" s="16" t="str">
        <f>VLOOKUP($AG30,'Tabla 239892'!$A$4:$AM$19,12,FALSE)</f>
        <v>Zamora</v>
      </c>
      <c r="AS30" s="16">
        <f>VLOOKUP($AG30,'Tabla 239892'!$A$4:$AM$19,13,FALSE)</f>
        <v>16</v>
      </c>
      <c r="AT30" s="16" t="str">
        <f>VLOOKUP($AG30,'Tabla 239892'!$A$4:$AM$19,14,FALSE)</f>
        <v>Michoacán</v>
      </c>
      <c r="AU30" s="16">
        <f>VLOOKUP($AG30,'Tabla 239892'!$A$4:$AM$19,15,FALSE)</f>
        <v>59699</v>
      </c>
      <c r="AV30" s="16" t="str">
        <f>VLOOKUP($AG30,'Tabla 239892'!$A$4:$AM$19,16,FALSE)</f>
        <v>Ivan de Jesus Martínez Vega</v>
      </c>
      <c r="AW30" s="16" t="str">
        <f>VLOOKUP($AG30,'Tabla 239892'!$A$4:$AM$19,17,FALSE)</f>
        <v>Lunes a Viernes de 8:00 a 15:00 horas </v>
      </c>
      <c r="AX30" s="18" t="s">
        <v>353</v>
      </c>
      <c r="AY30" s="18" t="s">
        <v>353</v>
      </c>
      <c r="AZ30" s="17">
        <v>42846</v>
      </c>
      <c r="BA30" s="16" t="s">
        <v>268</v>
      </c>
      <c r="BB30" s="16">
        <v>2017</v>
      </c>
      <c r="BC30" s="17">
        <v>42859</v>
      </c>
      <c r="BD30" s="18" t="s">
        <v>394</v>
      </c>
    </row>
    <row r="31" spans="1:56" ht="106.5" customHeight="1">
      <c r="A31" s="16" t="s">
        <v>352</v>
      </c>
      <c r="B31" s="18" t="s">
        <v>287</v>
      </c>
      <c r="C31" s="18" t="s">
        <v>223</v>
      </c>
      <c r="D31" s="18" t="s">
        <v>287</v>
      </c>
      <c r="E31" s="16" t="s">
        <v>1</v>
      </c>
      <c r="F31" s="18" t="s">
        <v>441</v>
      </c>
      <c r="G31" s="16" t="s">
        <v>353</v>
      </c>
      <c r="H31" s="16" t="s">
        <v>353</v>
      </c>
      <c r="I31" s="18" t="s">
        <v>370</v>
      </c>
      <c r="J31" s="18">
        <v>1</v>
      </c>
      <c r="K31" s="16" t="str">
        <f>VLOOKUP($J31,'Tabla 239892'!$A$4:$AM$19,2,FALSE)</f>
        <v>                                   DIF                                                                                                                                                 </v>
      </c>
      <c r="L31" s="16" t="str">
        <f>VLOOKUP($J31,'Tabla 239892'!$A$4:$AM$19,3,FALSE)</f>
        <v>Calle</v>
      </c>
      <c r="M31" s="16" t="str">
        <f>VLOOKUP($J31,'Tabla 239892'!$A$4:$AM$19,4,FALSE)</f>
        <v>Obrero</v>
      </c>
      <c r="N31" s="16">
        <f>VLOOKUP($J31,'Tabla 239892'!$A$4:$AM$19,5,FALSE)</f>
        <v>746</v>
      </c>
      <c r="O31" s="16">
        <f>VLOOKUP($J31,'Tabla 239892'!$A$4:$AM$19,6,FALSE)</f>
        <v>0</v>
      </c>
      <c r="P31" s="16" t="str">
        <f>VLOOKUP($J31,'Tabla 239892'!$A$4:$AM$19,7,FALSE)</f>
        <v>Colonia</v>
      </c>
      <c r="Q31" s="16" t="str">
        <f>VLOOKUP($J31,'Tabla 239892'!$A$4:$AM$19,8,FALSE)</f>
        <v>Las Fuentes</v>
      </c>
      <c r="R31" s="16">
        <f>VLOOKUP($J31,'Tabla 239892'!$A$4:$AM$19,9,FALSE)</f>
        <v>109</v>
      </c>
      <c r="S31" s="16" t="str">
        <f>VLOOKUP($J31,'Tabla 239892'!$A$4:$AM$19,10,FALSE)</f>
        <v>Zamora</v>
      </c>
      <c r="T31" s="16">
        <f>VLOOKUP($J31,'Tabla 239892'!$A$4:$AM$19,11,FALSE)</f>
        <v>109</v>
      </c>
      <c r="U31" s="16" t="str">
        <f>VLOOKUP($J31,'Tabla 239892'!$A$4:$AM$19,12,FALSE)</f>
        <v>Zamora</v>
      </c>
      <c r="V31" s="16">
        <f>VLOOKUP($J31,'Tabla 239892'!$A$4:$AM$19,13,FALSE)</f>
        <v>16</v>
      </c>
      <c r="W31" s="16" t="str">
        <f>VLOOKUP($J31,'Tabla 239892'!$A$4:$AM$19,14,FALSE)</f>
        <v>Michoacán</v>
      </c>
      <c r="X31" s="16">
        <f>VLOOKUP($J31,'Tabla 239892'!$A$4:$AM$19,15,FALSE)</f>
        <v>59699</v>
      </c>
      <c r="Y31" s="16" t="str">
        <f>VLOOKUP($J31,'Tabla 239892'!$A$4:$AM$19,16,FALSE)</f>
        <v>Ivan de Jesus Martínez Vega</v>
      </c>
      <c r="Z31" s="16" t="str">
        <f>VLOOKUP($J31,'Tabla 239892'!$A$4:$AM$19,17,FALSE)</f>
        <v>Lunes a Viernes de 8:00 a 15:00 horas </v>
      </c>
      <c r="AA31" s="16">
        <v>45</v>
      </c>
      <c r="AB31" s="16" t="s">
        <v>353</v>
      </c>
      <c r="AC31" s="18">
        <v>1</v>
      </c>
      <c r="AD31" s="16" t="str">
        <f>VLOOKUP($AC31,'Tabla 239893'!$A$4:$AN$19,2,FALSE)</f>
        <v>Oficinas centrales del DIF</v>
      </c>
      <c r="AE31" s="18" t="s">
        <v>243</v>
      </c>
      <c r="AF31" s="16" t="s">
        <v>355</v>
      </c>
      <c r="AG31" s="16">
        <v>1</v>
      </c>
      <c r="AH31" s="16" t="str">
        <f>VLOOKUP($AG31,'Tabla 239892'!$A$4:$AM$19,2,FALSE)</f>
        <v>                                   DIF                                                                                                                                                 </v>
      </c>
      <c r="AI31" s="16" t="str">
        <f>VLOOKUP($AG31,'Tabla 239892'!$A$4:$AM$19,3,FALSE)</f>
        <v>Calle</v>
      </c>
      <c r="AJ31" s="16" t="str">
        <f>VLOOKUP($AG31,'Tabla 239892'!$A$4:$AM$19,4,FALSE)</f>
        <v>Obrero</v>
      </c>
      <c r="AK31" s="16">
        <f>VLOOKUP($AG31,'Tabla 239892'!$A$4:$AM$19,5,FALSE)</f>
        <v>746</v>
      </c>
      <c r="AL31" s="16">
        <f>VLOOKUP($AG31,'Tabla 239892'!$A$4:$AM$19,6,FALSE)</f>
        <v>0</v>
      </c>
      <c r="AM31" s="16" t="str">
        <f>VLOOKUP($AG31,'Tabla 239892'!$A$4:$AM$19,7,FALSE)</f>
        <v>Colonia</v>
      </c>
      <c r="AN31" s="16" t="str">
        <f>VLOOKUP($AG31,'Tabla 239892'!$A$4:$AM$19,8,FALSE)</f>
        <v>Las Fuentes</v>
      </c>
      <c r="AO31" s="16">
        <f>VLOOKUP($AG31,'Tabla 239892'!$A$4:$AM$19,9,FALSE)</f>
        <v>109</v>
      </c>
      <c r="AP31" s="16" t="str">
        <f>VLOOKUP($AG31,'Tabla 239892'!$A$4:$AM$19,10,FALSE)</f>
        <v>Zamora</v>
      </c>
      <c r="AQ31" s="16">
        <f>VLOOKUP($AG31,'Tabla 239892'!$A$4:$AM$19,11,FALSE)</f>
        <v>109</v>
      </c>
      <c r="AR31" s="16" t="str">
        <f>VLOOKUP($AG31,'Tabla 239892'!$A$4:$AM$19,12,FALSE)</f>
        <v>Zamora</v>
      </c>
      <c r="AS31" s="16">
        <f>VLOOKUP($AG31,'Tabla 239892'!$A$4:$AM$19,13,FALSE)</f>
        <v>16</v>
      </c>
      <c r="AT31" s="16" t="str">
        <f>VLOOKUP($AG31,'Tabla 239892'!$A$4:$AM$19,14,FALSE)</f>
        <v>Michoacán</v>
      </c>
      <c r="AU31" s="16">
        <f>VLOOKUP($AG31,'Tabla 239892'!$A$4:$AM$19,15,FALSE)</f>
        <v>59699</v>
      </c>
      <c r="AV31" s="16" t="str">
        <f>VLOOKUP($AG31,'Tabla 239892'!$A$4:$AM$19,16,FALSE)</f>
        <v>Ivan de Jesus Martínez Vega</v>
      </c>
      <c r="AW31" s="16" t="str">
        <f>VLOOKUP($AG31,'Tabla 239892'!$A$4:$AM$19,17,FALSE)</f>
        <v>Lunes a Viernes de 8:00 a 15:00 horas </v>
      </c>
      <c r="AX31" s="18" t="s">
        <v>353</v>
      </c>
      <c r="AY31" s="18" t="s">
        <v>353</v>
      </c>
      <c r="AZ31" s="17">
        <v>42846</v>
      </c>
      <c r="BA31" s="16" t="s">
        <v>268</v>
      </c>
      <c r="BB31" s="16">
        <v>2017</v>
      </c>
      <c r="BC31" s="17">
        <v>42859</v>
      </c>
      <c r="BD31" s="18" t="s">
        <v>395</v>
      </c>
    </row>
    <row r="32" spans="1:56" ht="106.5" customHeight="1">
      <c r="A32" s="16" t="s">
        <v>352</v>
      </c>
      <c r="B32" s="18" t="s">
        <v>288</v>
      </c>
      <c r="C32" s="18" t="s">
        <v>223</v>
      </c>
      <c r="D32" s="18" t="s">
        <v>288</v>
      </c>
      <c r="E32" s="16" t="s">
        <v>1</v>
      </c>
      <c r="F32" s="18" t="s">
        <v>441</v>
      </c>
      <c r="G32" s="16" t="s">
        <v>353</v>
      </c>
      <c r="H32" s="16" t="s">
        <v>353</v>
      </c>
      <c r="I32" s="18" t="s">
        <v>370</v>
      </c>
      <c r="J32" s="18">
        <v>1</v>
      </c>
      <c r="K32" s="16" t="str">
        <f>VLOOKUP($J32,'Tabla 239892'!$A$4:$AM$19,2,FALSE)</f>
        <v>                                   DIF                                                                                                                                                 </v>
      </c>
      <c r="L32" s="16" t="str">
        <f>VLOOKUP($J32,'Tabla 239892'!$A$4:$AM$19,3,FALSE)</f>
        <v>Calle</v>
      </c>
      <c r="M32" s="16" t="str">
        <f>VLOOKUP($J32,'Tabla 239892'!$A$4:$AM$19,4,FALSE)</f>
        <v>Obrero</v>
      </c>
      <c r="N32" s="16">
        <f>VLOOKUP($J32,'Tabla 239892'!$A$4:$AM$19,5,FALSE)</f>
        <v>746</v>
      </c>
      <c r="O32" s="16">
        <f>VLOOKUP($J32,'Tabla 239892'!$A$4:$AM$19,6,FALSE)</f>
        <v>0</v>
      </c>
      <c r="P32" s="16" t="str">
        <f>VLOOKUP($J32,'Tabla 239892'!$A$4:$AM$19,7,FALSE)</f>
        <v>Colonia</v>
      </c>
      <c r="Q32" s="16" t="str">
        <f>VLOOKUP($J32,'Tabla 239892'!$A$4:$AM$19,8,FALSE)</f>
        <v>Las Fuentes</v>
      </c>
      <c r="R32" s="16">
        <f>VLOOKUP($J32,'Tabla 239892'!$A$4:$AM$19,9,FALSE)</f>
        <v>109</v>
      </c>
      <c r="S32" s="16" t="str">
        <f>VLOOKUP($J32,'Tabla 239892'!$A$4:$AM$19,10,FALSE)</f>
        <v>Zamora</v>
      </c>
      <c r="T32" s="16">
        <f>VLOOKUP($J32,'Tabla 239892'!$A$4:$AM$19,11,FALSE)</f>
        <v>109</v>
      </c>
      <c r="U32" s="16" t="str">
        <f>VLOOKUP($J32,'Tabla 239892'!$A$4:$AM$19,12,FALSE)</f>
        <v>Zamora</v>
      </c>
      <c r="V32" s="16">
        <f>VLOOKUP($J32,'Tabla 239892'!$A$4:$AM$19,13,FALSE)</f>
        <v>16</v>
      </c>
      <c r="W32" s="16" t="str">
        <f>VLOOKUP($J32,'Tabla 239892'!$A$4:$AM$19,14,FALSE)</f>
        <v>Michoacán</v>
      </c>
      <c r="X32" s="16">
        <f>VLOOKUP($J32,'Tabla 239892'!$A$4:$AM$19,15,FALSE)</f>
        <v>59699</v>
      </c>
      <c r="Y32" s="16" t="str">
        <f>VLOOKUP($J32,'Tabla 239892'!$A$4:$AM$19,16,FALSE)</f>
        <v>Ivan de Jesus Martínez Vega</v>
      </c>
      <c r="Z32" s="16" t="str">
        <f>VLOOKUP($J32,'Tabla 239892'!$A$4:$AM$19,17,FALSE)</f>
        <v>Lunes a Viernes de 8:00 a 15:00 horas </v>
      </c>
      <c r="AA32" s="16">
        <v>45</v>
      </c>
      <c r="AB32" s="16" t="s">
        <v>353</v>
      </c>
      <c r="AC32" s="18">
        <v>1</v>
      </c>
      <c r="AD32" s="16" t="str">
        <f>VLOOKUP($AC32,'Tabla 239893'!$A$4:$AN$19,2,FALSE)</f>
        <v>Oficinas centrales del DIF</v>
      </c>
      <c r="AE32" s="18" t="s">
        <v>243</v>
      </c>
      <c r="AF32" s="16" t="s">
        <v>355</v>
      </c>
      <c r="AG32" s="16">
        <v>1</v>
      </c>
      <c r="AH32" s="16" t="str">
        <f>VLOOKUP($AG32,'Tabla 239892'!$A$4:$AM$19,2,FALSE)</f>
        <v>                                   DIF                                                                                                                                                 </v>
      </c>
      <c r="AI32" s="16" t="str">
        <f>VLOOKUP($AG32,'Tabla 239892'!$A$4:$AM$19,3,FALSE)</f>
        <v>Calle</v>
      </c>
      <c r="AJ32" s="16" t="str">
        <f>VLOOKUP($AG32,'Tabla 239892'!$A$4:$AM$19,4,FALSE)</f>
        <v>Obrero</v>
      </c>
      <c r="AK32" s="16">
        <f>VLOOKUP($AG32,'Tabla 239892'!$A$4:$AM$19,5,FALSE)</f>
        <v>746</v>
      </c>
      <c r="AL32" s="16">
        <f>VLOOKUP($AG32,'Tabla 239892'!$A$4:$AM$19,6,FALSE)</f>
        <v>0</v>
      </c>
      <c r="AM32" s="16" t="str">
        <f>VLOOKUP($AG32,'Tabla 239892'!$A$4:$AM$19,7,FALSE)</f>
        <v>Colonia</v>
      </c>
      <c r="AN32" s="16" t="str">
        <f>VLOOKUP($AG32,'Tabla 239892'!$A$4:$AM$19,8,FALSE)</f>
        <v>Las Fuentes</v>
      </c>
      <c r="AO32" s="16">
        <f>VLOOKUP($AG32,'Tabla 239892'!$A$4:$AM$19,9,FALSE)</f>
        <v>109</v>
      </c>
      <c r="AP32" s="16" t="str">
        <f>VLOOKUP($AG32,'Tabla 239892'!$A$4:$AM$19,10,FALSE)</f>
        <v>Zamora</v>
      </c>
      <c r="AQ32" s="16">
        <f>VLOOKUP($AG32,'Tabla 239892'!$A$4:$AM$19,11,FALSE)</f>
        <v>109</v>
      </c>
      <c r="AR32" s="16" t="str">
        <f>VLOOKUP($AG32,'Tabla 239892'!$A$4:$AM$19,12,FALSE)</f>
        <v>Zamora</v>
      </c>
      <c r="AS32" s="16">
        <f>VLOOKUP($AG32,'Tabla 239892'!$A$4:$AM$19,13,FALSE)</f>
        <v>16</v>
      </c>
      <c r="AT32" s="16" t="str">
        <f>VLOOKUP($AG32,'Tabla 239892'!$A$4:$AM$19,14,FALSE)</f>
        <v>Michoacán</v>
      </c>
      <c r="AU32" s="16">
        <f>VLOOKUP($AG32,'Tabla 239892'!$A$4:$AM$19,15,FALSE)</f>
        <v>59699</v>
      </c>
      <c r="AV32" s="16" t="str">
        <f>VLOOKUP($AG32,'Tabla 239892'!$A$4:$AM$19,16,FALSE)</f>
        <v>Ivan de Jesus Martínez Vega</v>
      </c>
      <c r="AW32" s="16" t="str">
        <f>VLOOKUP($AG32,'Tabla 239892'!$A$4:$AM$19,17,FALSE)</f>
        <v>Lunes a Viernes de 8:00 a 15:00 horas </v>
      </c>
      <c r="AX32" s="18" t="s">
        <v>353</v>
      </c>
      <c r="AY32" s="18" t="s">
        <v>353</v>
      </c>
      <c r="AZ32" s="17">
        <v>42846</v>
      </c>
      <c r="BA32" s="16" t="s">
        <v>268</v>
      </c>
      <c r="BB32" s="16">
        <v>2017</v>
      </c>
      <c r="BC32" s="17">
        <v>42859</v>
      </c>
      <c r="BD32" s="18" t="s">
        <v>394</v>
      </c>
    </row>
    <row r="33" spans="1:56" ht="106.5" customHeight="1">
      <c r="A33" s="16" t="s">
        <v>352</v>
      </c>
      <c r="B33" s="18" t="s">
        <v>289</v>
      </c>
      <c r="C33" s="18" t="s">
        <v>223</v>
      </c>
      <c r="D33" s="18" t="s">
        <v>290</v>
      </c>
      <c r="E33" s="16" t="s">
        <v>1</v>
      </c>
      <c r="F33" s="18" t="s">
        <v>442</v>
      </c>
      <c r="G33" s="20" t="s">
        <v>396</v>
      </c>
      <c r="H33" s="18" t="s">
        <v>353</v>
      </c>
      <c r="I33" s="21" t="s">
        <v>370</v>
      </c>
      <c r="J33" s="18">
        <v>1</v>
      </c>
      <c r="K33" s="16" t="str">
        <f>VLOOKUP($J33,'Tabla 239892'!$A$4:$AM$19,2,FALSE)</f>
        <v>                                   DIF                                                                                                                                                 </v>
      </c>
      <c r="L33" s="16" t="str">
        <f>VLOOKUP($J33,'Tabla 239892'!$A$4:$AM$19,3,FALSE)</f>
        <v>Calle</v>
      </c>
      <c r="M33" s="16" t="str">
        <f>VLOOKUP($J33,'Tabla 239892'!$A$4:$AM$19,4,FALSE)</f>
        <v>Obrero</v>
      </c>
      <c r="N33" s="16">
        <f>VLOOKUP($J33,'Tabla 239892'!$A$4:$AM$19,5,FALSE)</f>
        <v>746</v>
      </c>
      <c r="O33" s="16">
        <f>VLOOKUP($J33,'Tabla 239892'!$A$4:$AM$19,6,FALSE)</f>
        <v>0</v>
      </c>
      <c r="P33" s="16" t="str">
        <f>VLOOKUP($J33,'Tabla 239892'!$A$4:$AM$19,7,FALSE)</f>
        <v>Colonia</v>
      </c>
      <c r="Q33" s="16" t="str">
        <f>VLOOKUP($J33,'Tabla 239892'!$A$4:$AM$19,8,FALSE)</f>
        <v>Las Fuentes</v>
      </c>
      <c r="R33" s="16">
        <f>VLOOKUP($J33,'Tabla 239892'!$A$4:$AM$19,9,FALSE)</f>
        <v>109</v>
      </c>
      <c r="S33" s="16" t="str">
        <f>VLOOKUP($J33,'Tabla 239892'!$A$4:$AM$19,10,FALSE)</f>
        <v>Zamora</v>
      </c>
      <c r="T33" s="16">
        <f>VLOOKUP($J33,'Tabla 239892'!$A$4:$AM$19,11,FALSE)</f>
        <v>109</v>
      </c>
      <c r="U33" s="16" t="str">
        <f>VLOOKUP($J33,'Tabla 239892'!$A$4:$AM$19,12,FALSE)</f>
        <v>Zamora</v>
      </c>
      <c r="V33" s="16">
        <f>VLOOKUP($J33,'Tabla 239892'!$A$4:$AM$19,13,FALSE)</f>
        <v>16</v>
      </c>
      <c r="W33" s="16" t="str">
        <f>VLOOKUP($J33,'Tabla 239892'!$A$4:$AM$19,14,FALSE)</f>
        <v>Michoacán</v>
      </c>
      <c r="X33" s="16">
        <f>VLOOKUP($J33,'Tabla 239892'!$A$4:$AM$19,15,FALSE)</f>
        <v>59699</v>
      </c>
      <c r="Y33" s="16" t="str">
        <f>VLOOKUP($J33,'Tabla 239892'!$A$4:$AM$19,16,FALSE)</f>
        <v>Ivan de Jesus Martínez Vega</v>
      </c>
      <c r="Z33" s="16" t="str">
        <f>VLOOKUP($J33,'Tabla 239892'!$A$4:$AM$19,17,FALSE)</f>
        <v>Lunes a Viernes de 8:00 a 15:00 horas </v>
      </c>
      <c r="AA33" s="18" t="s">
        <v>291</v>
      </c>
      <c r="AB33" s="16" t="s">
        <v>353</v>
      </c>
      <c r="AC33" s="18">
        <v>1</v>
      </c>
      <c r="AD33" s="16" t="str">
        <f>VLOOKUP($AC33,'Tabla 239893'!$A$4:$AN$19,2,FALSE)</f>
        <v>Oficinas centrales del DIF</v>
      </c>
      <c r="AE33" s="18" t="s">
        <v>243</v>
      </c>
      <c r="AF33" s="16" t="s">
        <v>355</v>
      </c>
      <c r="AG33" s="16">
        <v>1</v>
      </c>
      <c r="AH33" s="16" t="str">
        <f>VLOOKUP($AG33,'Tabla 239892'!$A$4:$AM$19,2,FALSE)</f>
        <v>                                   DIF                                                                                                                                                 </v>
      </c>
      <c r="AI33" s="16" t="str">
        <f>VLOOKUP($AG33,'Tabla 239892'!$A$4:$AM$19,3,FALSE)</f>
        <v>Calle</v>
      </c>
      <c r="AJ33" s="16" t="str">
        <f>VLOOKUP($AG33,'Tabla 239892'!$A$4:$AM$19,4,FALSE)</f>
        <v>Obrero</v>
      </c>
      <c r="AK33" s="16">
        <f>VLOOKUP($AG33,'Tabla 239892'!$A$4:$AM$19,5,FALSE)</f>
        <v>746</v>
      </c>
      <c r="AL33" s="16">
        <f>VLOOKUP($AG33,'Tabla 239892'!$A$4:$AM$19,6,FALSE)</f>
        <v>0</v>
      </c>
      <c r="AM33" s="16" t="str">
        <f>VLOOKUP($AG33,'Tabla 239892'!$A$4:$AM$19,7,FALSE)</f>
        <v>Colonia</v>
      </c>
      <c r="AN33" s="16" t="str">
        <f>VLOOKUP($AG33,'Tabla 239892'!$A$4:$AM$19,8,FALSE)</f>
        <v>Las Fuentes</v>
      </c>
      <c r="AO33" s="16">
        <f>VLOOKUP($AG33,'Tabla 239892'!$A$4:$AM$19,9,FALSE)</f>
        <v>109</v>
      </c>
      <c r="AP33" s="16" t="str">
        <f>VLOOKUP($AG33,'Tabla 239892'!$A$4:$AM$19,10,FALSE)</f>
        <v>Zamora</v>
      </c>
      <c r="AQ33" s="16">
        <f>VLOOKUP($AG33,'Tabla 239892'!$A$4:$AM$19,11,FALSE)</f>
        <v>109</v>
      </c>
      <c r="AR33" s="16" t="str">
        <f>VLOOKUP($AG33,'Tabla 239892'!$A$4:$AM$19,12,FALSE)</f>
        <v>Zamora</v>
      </c>
      <c r="AS33" s="16">
        <f>VLOOKUP($AG33,'Tabla 239892'!$A$4:$AM$19,13,FALSE)</f>
        <v>16</v>
      </c>
      <c r="AT33" s="16" t="str">
        <f>VLOOKUP($AG33,'Tabla 239892'!$A$4:$AM$19,14,FALSE)</f>
        <v>Michoacán</v>
      </c>
      <c r="AU33" s="16">
        <f>VLOOKUP($AG33,'Tabla 239892'!$A$4:$AM$19,15,FALSE)</f>
        <v>59699</v>
      </c>
      <c r="AV33" s="16" t="str">
        <f>VLOOKUP($AG33,'Tabla 239892'!$A$4:$AM$19,16,FALSE)</f>
        <v>Ivan de Jesus Martínez Vega</v>
      </c>
      <c r="AW33" s="16" t="str">
        <f>VLOOKUP($AG33,'Tabla 239892'!$A$4:$AM$19,17,FALSE)</f>
        <v>Lunes a Viernes de 8:00 a 15:00 horas </v>
      </c>
      <c r="AX33" s="18" t="s">
        <v>353</v>
      </c>
      <c r="AY33" s="18" t="s">
        <v>353</v>
      </c>
      <c r="AZ33" s="17">
        <v>42846</v>
      </c>
      <c r="BA33" s="16" t="s">
        <v>268</v>
      </c>
      <c r="BB33" s="16">
        <v>2017</v>
      </c>
      <c r="BC33" s="17">
        <v>42859</v>
      </c>
      <c r="BD33" s="18" t="s">
        <v>399</v>
      </c>
    </row>
    <row r="34" spans="1:56" ht="106.5" customHeight="1">
      <c r="A34" s="16" t="s">
        <v>352</v>
      </c>
      <c r="B34" s="18" t="s">
        <v>292</v>
      </c>
      <c r="C34" s="18" t="s">
        <v>294</v>
      </c>
      <c r="D34" s="18" t="s">
        <v>293</v>
      </c>
      <c r="E34" s="16" t="s">
        <v>1</v>
      </c>
      <c r="F34" s="18" t="s">
        <v>398</v>
      </c>
      <c r="G34" s="22" t="s">
        <v>295</v>
      </c>
      <c r="H34" s="18" t="s">
        <v>353</v>
      </c>
      <c r="I34" s="18" t="s">
        <v>224</v>
      </c>
      <c r="J34" s="18">
        <v>1</v>
      </c>
      <c r="K34" s="16" t="str">
        <f>VLOOKUP($J34,'Tabla 239892'!$A$4:$AM$19,2,FALSE)</f>
        <v>                                   DIF                                                                                                                                                 </v>
      </c>
      <c r="L34" s="16" t="str">
        <f>VLOOKUP($J34,'Tabla 239892'!$A$4:$AM$19,3,FALSE)</f>
        <v>Calle</v>
      </c>
      <c r="M34" s="16" t="str">
        <f>VLOOKUP($J34,'Tabla 239892'!$A$4:$AM$19,4,FALSE)</f>
        <v>Obrero</v>
      </c>
      <c r="N34" s="16">
        <f>VLOOKUP($J34,'Tabla 239892'!$A$4:$AM$19,5,FALSE)</f>
        <v>746</v>
      </c>
      <c r="O34" s="16">
        <f>VLOOKUP($J34,'Tabla 239892'!$A$4:$AM$19,6,FALSE)</f>
        <v>0</v>
      </c>
      <c r="P34" s="16" t="str">
        <f>VLOOKUP($J34,'Tabla 239892'!$A$4:$AM$19,7,FALSE)</f>
        <v>Colonia</v>
      </c>
      <c r="Q34" s="16" t="str">
        <f>VLOOKUP($J34,'Tabla 239892'!$A$4:$AM$19,8,FALSE)</f>
        <v>Las Fuentes</v>
      </c>
      <c r="R34" s="16">
        <f>VLOOKUP($J34,'Tabla 239892'!$A$4:$AM$19,9,FALSE)</f>
        <v>109</v>
      </c>
      <c r="S34" s="16" t="str">
        <f>VLOOKUP($J34,'Tabla 239892'!$A$4:$AM$19,10,FALSE)</f>
        <v>Zamora</v>
      </c>
      <c r="T34" s="16">
        <f>VLOOKUP($J34,'Tabla 239892'!$A$4:$AM$19,11,FALSE)</f>
        <v>109</v>
      </c>
      <c r="U34" s="16" t="str">
        <f>VLOOKUP($J34,'Tabla 239892'!$A$4:$AM$19,12,FALSE)</f>
        <v>Zamora</v>
      </c>
      <c r="V34" s="16">
        <f>VLOOKUP($J34,'Tabla 239892'!$A$4:$AM$19,13,FALSE)</f>
        <v>16</v>
      </c>
      <c r="W34" s="16" t="str">
        <f>VLOOKUP($J34,'Tabla 239892'!$A$4:$AM$19,14,FALSE)</f>
        <v>Michoacán</v>
      </c>
      <c r="X34" s="16">
        <f>VLOOKUP($J34,'Tabla 239892'!$A$4:$AM$19,15,FALSE)</f>
        <v>59699</v>
      </c>
      <c r="Y34" s="16" t="str">
        <f>VLOOKUP($J34,'Tabla 239892'!$A$4:$AM$19,16,FALSE)</f>
        <v>Ivan de Jesus Martínez Vega</v>
      </c>
      <c r="Z34" s="16" t="str">
        <f>VLOOKUP($J34,'Tabla 239892'!$A$4:$AM$19,17,FALSE)</f>
        <v>Lunes a Viernes de 8:00 a 15:00 horas </v>
      </c>
      <c r="AA34" s="18" t="s">
        <v>296</v>
      </c>
      <c r="AB34" s="18" t="s">
        <v>353</v>
      </c>
      <c r="AC34" s="18" t="s">
        <v>353</v>
      </c>
      <c r="AD34" s="16" t="str">
        <f>VLOOKUP($AC34,'Tabla 239893'!$A$4:$AN$19,2,FALSE)</f>
        <v>ND</v>
      </c>
      <c r="AE34" s="18" t="s">
        <v>243</v>
      </c>
      <c r="AF34" s="16" t="s">
        <v>355</v>
      </c>
      <c r="AG34" s="16">
        <v>1</v>
      </c>
      <c r="AH34" s="16" t="str">
        <f>VLOOKUP($AG34,'Tabla 239892'!$A$4:$AM$19,2,FALSE)</f>
        <v>                                   DIF                                                                                                                                                 </v>
      </c>
      <c r="AI34" s="16" t="str">
        <f>VLOOKUP($AG34,'Tabla 239892'!$A$4:$AM$19,3,FALSE)</f>
        <v>Calle</v>
      </c>
      <c r="AJ34" s="16" t="str">
        <f>VLOOKUP($AG34,'Tabla 239892'!$A$4:$AM$19,4,FALSE)</f>
        <v>Obrero</v>
      </c>
      <c r="AK34" s="16">
        <f>VLOOKUP($AG34,'Tabla 239892'!$A$4:$AM$19,5,FALSE)</f>
        <v>746</v>
      </c>
      <c r="AL34" s="16">
        <f>VLOOKUP($AG34,'Tabla 239892'!$A$4:$AM$19,6,FALSE)</f>
        <v>0</v>
      </c>
      <c r="AM34" s="16" t="str">
        <f>VLOOKUP($AG34,'Tabla 239892'!$A$4:$AM$19,7,FALSE)</f>
        <v>Colonia</v>
      </c>
      <c r="AN34" s="16" t="str">
        <f>VLOOKUP($AG34,'Tabla 239892'!$A$4:$AM$19,8,FALSE)</f>
        <v>Las Fuentes</v>
      </c>
      <c r="AO34" s="16">
        <f>VLOOKUP($AG34,'Tabla 239892'!$A$4:$AM$19,9,FALSE)</f>
        <v>109</v>
      </c>
      <c r="AP34" s="16" t="str">
        <f>VLOOKUP($AG34,'Tabla 239892'!$A$4:$AM$19,10,FALSE)</f>
        <v>Zamora</v>
      </c>
      <c r="AQ34" s="16">
        <f>VLOOKUP($AG34,'Tabla 239892'!$A$4:$AM$19,11,FALSE)</f>
        <v>109</v>
      </c>
      <c r="AR34" s="16" t="str">
        <f>VLOOKUP($AG34,'Tabla 239892'!$A$4:$AM$19,12,FALSE)</f>
        <v>Zamora</v>
      </c>
      <c r="AS34" s="16">
        <f>VLOOKUP($AG34,'Tabla 239892'!$A$4:$AM$19,13,FALSE)</f>
        <v>16</v>
      </c>
      <c r="AT34" s="16" t="str">
        <f>VLOOKUP($AG34,'Tabla 239892'!$A$4:$AM$19,14,FALSE)</f>
        <v>Michoacán</v>
      </c>
      <c r="AU34" s="16">
        <f>VLOOKUP($AG34,'Tabla 239892'!$A$4:$AM$19,15,FALSE)</f>
        <v>59699</v>
      </c>
      <c r="AV34" s="16" t="str">
        <f>VLOOKUP($AG34,'Tabla 239892'!$A$4:$AM$19,16,FALSE)</f>
        <v>Ivan de Jesus Martínez Vega</v>
      </c>
      <c r="AW34" s="16" t="str">
        <f>VLOOKUP($AG34,'Tabla 239892'!$A$4:$AM$19,17,FALSE)</f>
        <v>Lunes a Viernes de 8:00 a 15:00 horas </v>
      </c>
      <c r="AX34" s="18" t="s">
        <v>353</v>
      </c>
      <c r="AY34" s="18" t="s">
        <v>353</v>
      </c>
      <c r="AZ34" s="17">
        <v>42846</v>
      </c>
      <c r="BA34" s="16" t="s">
        <v>268</v>
      </c>
      <c r="BB34" s="16">
        <v>2017</v>
      </c>
      <c r="BC34" s="17">
        <v>42859</v>
      </c>
      <c r="BD34" s="18" t="s">
        <v>399</v>
      </c>
    </row>
    <row r="35" spans="1:56" ht="106.5" customHeight="1">
      <c r="A35" s="16" t="s">
        <v>352</v>
      </c>
      <c r="B35" s="18" t="s">
        <v>292</v>
      </c>
      <c r="C35" s="18" t="s">
        <v>294</v>
      </c>
      <c r="D35" s="18" t="s">
        <v>293</v>
      </c>
      <c r="E35" s="16" t="s">
        <v>1</v>
      </c>
      <c r="F35" s="18" t="s">
        <v>400</v>
      </c>
      <c r="G35" s="22" t="s">
        <v>295</v>
      </c>
      <c r="H35" s="18" t="s">
        <v>353</v>
      </c>
      <c r="I35" s="18" t="s">
        <v>224</v>
      </c>
      <c r="J35" s="18">
        <v>2</v>
      </c>
      <c r="K35" s="16" t="str">
        <f>VLOOKUP($J35,'Tabla 239892'!$A$4:$AM$19,2,FALSE)</f>
        <v>CEDECO El Vergel</v>
      </c>
      <c r="L35" s="16" t="str">
        <f>VLOOKUP($J35,'Tabla 239892'!$A$4:$AM$19,3,FALSE)</f>
        <v>Calle</v>
      </c>
      <c r="M35" s="16" t="str">
        <f>VLOOKUP($J35,'Tabla 239892'!$A$4:$AM$19,4,FALSE)</f>
        <v>Nogal</v>
      </c>
      <c r="N35" s="16">
        <f>VLOOKUP($J35,'Tabla 239892'!$A$4:$AM$19,5,FALSE)</f>
        <v>1</v>
      </c>
      <c r="O35" s="16">
        <f>VLOOKUP($J35,'Tabla 239892'!$A$4:$AM$19,6,FALSE)</f>
        <v>0</v>
      </c>
      <c r="P35" s="16" t="str">
        <f>VLOOKUP($J35,'Tabla 239892'!$A$4:$AM$19,7,FALSE)</f>
        <v>Colonia</v>
      </c>
      <c r="Q35" s="16" t="str">
        <f>VLOOKUP($J35,'Tabla 239892'!$A$4:$AM$19,8,FALSE)</f>
        <v>El Vergel</v>
      </c>
      <c r="R35" s="16">
        <f>VLOOKUP($J35,'Tabla 239892'!$A$4:$AM$19,9,FALSE)</f>
        <v>109</v>
      </c>
      <c r="S35" s="16" t="str">
        <f>VLOOKUP($J35,'Tabla 239892'!$A$4:$AM$19,10,FALSE)</f>
        <v>Zamora</v>
      </c>
      <c r="T35" s="16">
        <f>VLOOKUP($J35,'Tabla 239892'!$A$4:$AM$19,11,FALSE)</f>
        <v>109</v>
      </c>
      <c r="U35" s="16" t="str">
        <f>VLOOKUP($J35,'Tabla 239892'!$A$4:$AM$19,12,FALSE)</f>
        <v>Zamora</v>
      </c>
      <c r="V35" s="16">
        <f>VLOOKUP($J35,'Tabla 239892'!$A$4:$AM$19,13,FALSE)</f>
        <v>16</v>
      </c>
      <c r="W35" s="16" t="str">
        <f>VLOOKUP($J35,'Tabla 239892'!$A$4:$AM$19,14,FALSE)</f>
        <v>Michoacán</v>
      </c>
      <c r="X35" s="16">
        <f>VLOOKUP($J35,'Tabla 239892'!$A$4:$AM$19,15,FALSE)</f>
        <v>59636</v>
      </c>
      <c r="Y35" s="16" t="str">
        <f>VLOOKUP($J35,'Tabla 239892'!$A$4:$AM$19,16,FALSE)</f>
        <v>Victoria Ochoa Bustos</v>
      </c>
      <c r="Z35" s="16" t="str">
        <f>VLOOKUP($J35,'Tabla 239892'!$A$4:$AM$19,17,FALSE)</f>
        <v>Lunes de 10:00 a 13:00 horas </v>
      </c>
      <c r="AA35" s="18" t="s">
        <v>296</v>
      </c>
      <c r="AB35" s="18" t="s">
        <v>353</v>
      </c>
      <c r="AC35" s="18" t="s">
        <v>353</v>
      </c>
      <c r="AD35" s="16" t="str">
        <f>VLOOKUP($AC35,'Tabla 239893'!$A$4:$AN$19,2,FALSE)</f>
        <v>ND</v>
      </c>
      <c r="AE35" s="18" t="s">
        <v>243</v>
      </c>
      <c r="AF35" s="16" t="s">
        <v>355</v>
      </c>
      <c r="AG35" s="16">
        <v>1</v>
      </c>
      <c r="AH35" s="16" t="str">
        <f>VLOOKUP($AG35,'Tabla 239892'!$A$4:$AM$19,2,FALSE)</f>
        <v>                                   DIF                                                                                                                                                 </v>
      </c>
      <c r="AI35" s="16" t="str">
        <f>VLOOKUP($AG35,'Tabla 239892'!$A$4:$AM$19,3,FALSE)</f>
        <v>Calle</v>
      </c>
      <c r="AJ35" s="16" t="str">
        <f>VLOOKUP($AG35,'Tabla 239892'!$A$4:$AM$19,4,FALSE)</f>
        <v>Obrero</v>
      </c>
      <c r="AK35" s="16">
        <f>VLOOKUP($AG35,'Tabla 239892'!$A$4:$AM$19,5,FALSE)</f>
        <v>746</v>
      </c>
      <c r="AL35" s="16">
        <f>VLOOKUP($AG35,'Tabla 239892'!$A$4:$AM$19,6,FALSE)</f>
        <v>0</v>
      </c>
      <c r="AM35" s="16" t="str">
        <f>VLOOKUP($AG35,'Tabla 239892'!$A$4:$AM$19,7,FALSE)</f>
        <v>Colonia</v>
      </c>
      <c r="AN35" s="16" t="str">
        <f>VLOOKUP($AG35,'Tabla 239892'!$A$4:$AM$19,8,FALSE)</f>
        <v>Las Fuentes</v>
      </c>
      <c r="AO35" s="16">
        <f>VLOOKUP($AG35,'Tabla 239892'!$A$4:$AM$19,9,FALSE)</f>
        <v>109</v>
      </c>
      <c r="AP35" s="16" t="str">
        <f>VLOOKUP($AG35,'Tabla 239892'!$A$4:$AM$19,10,FALSE)</f>
        <v>Zamora</v>
      </c>
      <c r="AQ35" s="16">
        <f>VLOOKUP($AG35,'Tabla 239892'!$A$4:$AM$19,11,FALSE)</f>
        <v>109</v>
      </c>
      <c r="AR35" s="16" t="str">
        <f>VLOOKUP($AG35,'Tabla 239892'!$A$4:$AM$19,12,FALSE)</f>
        <v>Zamora</v>
      </c>
      <c r="AS35" s="16">
        <f>VLOOKUP($AG35,'Tabla 239892'!$A$4:$AM$19,13,FALSE)</f>
        <v>16</v>
      </c>
      <c r="AT35" s="16" t="str">
        <f>VLOOKUP($AG35,'Tabla 239892'!$A$4:$AM$19,14,FALSE)</f>
        <v>Michoacán</v>
      </c>
      <c r="AU35" s="16">
        <f>VLOOKUP($AG35,'Tabla 239892'!$A$4:$AM$19,15,FALSE)</f>
        <v>59699</v>
      </c>
      <c r="AV35" s="16" t="str">
        <f>VLOOKUP($AG35,'Tabla 239892'!$A$4:$AM$19,16,FALSE)</f>
        <v>Ivan de Jesus Martínez Vega</v>
      </c>
      <c r="AW35" s="16" t="str">
        <f>VLOOKUP($AG35,'Tabla 239892'!$A$4:$AM$19,17,FALSE)</f>
        <v>Lunes a Viernes de 8:00 a 15:00 horas </v>
      </c>
      <c r="AX35" s="18" t="s">
        <v>353</v>
      </c>
      <c r="AY35" s="18" t="s">
        <v>353</v>
      </c>
      <c r="AZ35" s="17">
        <v>42846</v>
      </c>
      <c r="BA35" s="16" t="s">
        <v>268</v>
      </c>
      <c r="BB35" s="16">
        <v>2017</v>
      </c>
      <c r="BC35" s="17">
        <v>42859</v>
      </c>
      <c r="BD35" s="18" t="s">
        <v>399</v>
      </c>
    </row>
    <row r="36" spans="1:56" ht="106.5" customHeight="1">
      <c r="A36" s="16" t="s">
        <v>352</v>
      </c>
      <c r="B36" s="18" t="s">
        <v>292</v>
      </c>
      <c r="C36" s="18" t="s">
        <v>294</v>
      </c>
      <c r="D36" s="18" t="s">
        <v>293</v>
      </c>
      <c r="E36" s="16" t="s">
        <v>1</v>
      </c>
      <c r="F36" s="18" t="s">
        <v>401</v>
      </c>
      <c r="G36" s="22" t="s">
        <v>295</v>
      </c>
      <c r="H36" s="18" t="s">
        <v>353</v>
      </c>
      <c r="I36" s="18" t="s">
        <v>224</v>
      </c>
      <c r="J36" s="18">
        <v>3</v>
      </c>
      <c r="K36" s="16" t="str">
        <f>VLOOKUP($J36,'Tabla 239892'!$A$4:$AM$19,2,FALSE)</f>
        <v>PREP del Carmen</v>
      </c>
      <c r="L36" s="16" t="str">
        <f>VLOOKUP($J36,'Tabla 239892'!$A$4:$AM$19,3,FALSE)</f>
        <v>Calle</v>
      </c>
      <c r="M36" s="16" t="str">
        <f>VLOOKUP($J36,'Tabla 239892'!$A$4:$AM$19,4,FALSE)</f>
        <v>Lerdo de Tejada</v>
      </c>
      <c r="N36" s="16" t="str">
        <f>VLOOKUP($J36,'Tabla 239892'!$A$4:$AM$19,5,FALSE)</f>
        <v>s/n</v>
      </c>
      <c r="O36" s="16">
        <f>VLOOKUP($J36,'Tabla 239892'!$A$4:$AM$19,6,FALSE)</f>
        <v>0</v>
      </c>
      <c r="P36" s="16" t="str">
        <f>VLOOKUP($J36,'Tabla 239892'!$A$4:$AM$19,7,FALSE)</f>
        <v>Colonia</v>
      </c>
      <c r="Q36" s="16" t="str">
        <f>VLOOKUP($J36,'Tabla 239892'!$A$4:$AM$19,8,FALSE)</f>
        <v>El Carmen</v>
      </c>
      <c r="R36" s="16">
        <f>VLOOKUP($J36,'Tabla 239892'!$A$4:$AM$19,9,FALSE)</f>
        <v>109</v>
      </c>
      <c r="S36" s="16" t="str">
        <f>VLOOKUP($J36,'Tabla 239892'!$A$4:$AM$19,10,FALSE)</f>
        <v>Zamora</v>
      </c>
      <c r="T36" s="16">
        <f>VLOOKUP($J36,'Tabla 239892'!$A$4:$AM$19,11,FALSE)</f>
        <v>109</v>
      </c>
      <c r="U36" s="16" t="str">
        <f>VLOOKUP($J36,'Tabla 239892'!$A$4:$AM$19,12,FALSE)</f>
        <v>Zamora</v>
      </c>
      <c r="V36" s="16">
        <f>VLOOKUP($J36,'Tabla 239892'!$A$4:$AM$19,13,FALSE)</f>
        <v>16</v>
      </c>
      <c r="W36" s="16" t="str">
        <f>VLOOKUP($J36,'Tabla 239892'!$A$4:$AM$19,14,FALSE)</f>
        <v>Michoacán</v>
      </c>
      <c r="X36" s="16">
        <f>VLOOKUP($J36,'Tabla 239892'!$A$4:$AM$19,15,FALSE)</f>
        <v>59620</v>
      </c>
      <c r="Y36" s="16" t="str">
        <f>VLOOKUP($J36,'Tabla 239892'!$A$4:$AM$19,16,FALSE)</f>
        <v>Victoria Ochoa Bustos</v>
      </c>
      <c r="Z36" s="16" t="str">
        <f>VLOOKUP($J36,'Tabla 239892'!$A$4:$AM$19,17,FALSE)</f>
        <v>Miercoles de 10:00 a 13:00 horas </v>
      </c>
      <c r="AA36" s="18" t="s">
        <v>296</v>
      </c>
      <c r="AB36" s="18" t="s">
        <v>353</v>
      </c>
      <c r="AC36" s="18" t="s">
        <v>353</v>
      </c>
      <c r="AD36" s="16" t="str">
        <f>VLOOKUP($AC36,'Tabla 239893'!$A$4:$AN$19,2,FALSE)</f>
        <v>ND</v>
      </c>
      <c r="AE36" s="18" t="s">
        <v>243</v>
      </c>
      <c r="AF36" s="16" t="s">
        <v>355</v>
      </c>
      <c r="AG36" s="16">
        <v>1</v>
      </c>
      <c r="AH36" s="16" t="str">
        <f>VLOOKUP($AG36,'Tabla 239892'!$A$4:$AM$19,2,FALSE)</f>
        <v>                                   DIF                                                                                                                                                 </v>
      </c>
      <c r="AI36" s="16" t="str">
        <f>VLOOKUP($AG36,'Tabla 239892'!$A$4:$AM$19,3,FALSE)</f>
        <v>Calle</v>
      </c>
      <c r="AJ36" s="16" t="str">
        <f>VLOOKUP($AG36,'Tabla 239892'!$A$4:$AM$19,4,FALSE)</f>
        <v>Obrero</v>
      </c>
      <c r="AK36" s="16">
        <f>VLOOKUP($AG36,'Tabla 239892'!$A$4:$AM$19,5,FALSE)</f>
        <v>746</v>
      </c>
      <c r="AL36" s="16">
        <f>VLOOKUP($AG36,'Tabla 239892'!$A$4:$AM$19,6,FALSE)</f>
        <v>0</v>
      </c>
      <c r="AM36" s="16" t="str">
        <f>VLOOKUP($AG36,'Tabla 239892'!$A$4:$AM$19,7,FALSE)</f>
        <v>Colonia</v>
      </c>
      <c r="AN36" s="16" t="str">
        <f>VLOOKUP($AG36,'Tabla 239892'!$A$4:$AM$19,8,FALSE)</f>
        <v>Las Fuentes</v>
      </c>
      <c r="AO36" s="16">
        <f>VLOOKUP($AG36,'Tabla 239892'!$A$4:$AM$19,9,FALSE)</f>
        <v>109</v>
      </c>
      <c r="AP36" s="16" t="str">
        <f>VLOOKUP($AG36,'Tabla 239892'!$A$4:$AM$19,10,FALSE)</f>
        <v>Zamora</v>
      </c>
      <c r="AQ36" s="16">
        <f>VLOOKUP($AG36,'Tabla 239892'!$A$4:$AM$19,11,FALSE)</f>
        <v>109</v>
      </c>
      <c r="AR36" s="16" t="str">
        <f>VLOOKUP($AG36,'Tabla 239892'!$A$4:$AM$19,12,FALSE)</f>
        <v>Zamora</v>
      </c>
      <c r="AS36" s="16">
        <f>VLOOKUP($AG36,'Tabla 239892'!$A$4:$AM$19,13,FALSE)</f>
        <v>16</v>
      </c>
      <c r="AT36" s="16" t="str">
        <f>VLOOKUP($AG36,'Tabla 239892'!$A$4:$AM$19,14,FALSE)</f>
        <v>Michoacán</v>
      </c>
      <c r="AU36" s="16">
        <f>VLOOKUP($AG36,'Tabla 239892'!$A$4:$AM$19,15,FALSE)</f>
        <v>59699</v>
      </c>
      <c r="AV36" s="16" t="str">
        <f>VLOOKUP($AG36,'Tabla 239892'!$A$4:$AM$19,16,FALSE)</f>
        <v>Ivan de Jesus Martínez Vega</v>
      </c>
      <c r="AW36" s="16" t="str">
        <f>VLOOKUP($AG36,'Tabla 239892'!$A$4:$AM$19,17,FALSE)</f>
        <v>Lunes a Viernes de 8:00 a 15:00 horas </v>
      </c>
      <c r="AX36" s="18" t="s">
        <v>353</v>
      </c>
      <c r="AY36" s="18" t="s">
        <v>353</v>
      </c>
      <c r="AZ36" s="17">
        <v>42846</v>
      </c>
      <c r="BA36" s="16" t="s">
        <v>268</v>
      </c>
      <c r="BB36" s="16">
        <v>2017</v>
      </c>
      <c r="BC36" s="17">
        <v>42859</v>
      </c>
      <c r="BD36" s="18" t="s">
        <v>399</v>
      </c>
    </row>
    <row r="37" spans="1:56" ht="106.5" customHeight="1">
      <c r="A37" s="16" t="s">
        <v>352</v>
      </c>
      <c r="B37" s="18" t="s">
        <v>292</v>
      </c>
      <c r="C37" s="18" t="s">
        <v>294</v>
      </c>
      <c r="D37" s="18" t="s">
        <v>293</v>
      </c>
      <c r="E37" s="16" t="s">
        <v>1</v>
      </c>
      <c r="F37" s="18" t="s">
        <v>402</v>
      </c>
      <c r="G37" s="22" t="s">
        <v>295</v>
      </c>
      <c r="H37" s="18" t="s">
        <v>353</v>
      </c>
      <c r="I37" s="18" t="s">
        <v>224</v>
      </c>
      <c r="J37" s="18">
        <v>4</v>
      </c>
      <c r="K37" s="16" t="str">
        <f>VLOOKUP($J37,'Tabla 239892'!$A$4:$AM$19,2,FALSE)</f>
        <v>CEDECO Salinas de Gortari</v>
      </c>
      <c r="L37" s="16" t="str">
        <f>VLOOKUP($J37,'Tabla 239892'!$A$4:$AM$19,3,FALSE)</f>
        <v>Calle</v>
      </c>
      <c r="M37" s="16" t="str">
        <f>VLOOKUP($J37,'Tabla 239892'!$A$4:$AM$19,4,FALSE)</f>
        <v>30 de Septiembre</v>
      </c>
      <c r="N37" s="16" t="str">
        <f>VLOOKUP($J37,'Tabla 239892'!$A$4:$AM$19,5,FALSE)</f>
        <v>s/n</v>
      </c>
      <c r="O37" s="16">
        <f>VLOOKUP($J37,'Tabla 239892'!$A$4:$AM$19,6,FALSE)</f>
        <v>0</v>
      </c>
      <c r="P37" s="16" t="str">
        <f>VLOOKUP($J37,'Tabla 239892'!$A$4:$AM$19,7,FALSE)</f>
        <v>Colonia</v>
      </c>
      <c r="Q37" s="16" t="str">
        <f>VLOOKUP($J37,'Tabla 239892'!$A$4:$AM$19,8,FALSE)</f>
        <v>Salinas de Gortari</v>
      </c>
      <c r="R37" s="16">
        <f>VLOOKUP($J37,'Tabla 239892'!$A$4:$AM$19,9,FALSE)</f>
        <v>109</v>
      </c>
      <c r="S37" s="16" t="str">
        <f>VLOOKUP($J37,'Tabla 239892'!$A$4:$AM$19,10,FALSE)</f>
        <v>Zamora</v>
      </c>
      <c r="T37" s="16">
        <f>VLOOKUP($J37,'Tabla 239892'!$A$4:$AM$19,11,FALSE)</f>
        <v>109</v>
      </c>
      <c r="U37" s="16" t="str">
        <f>VLOOKUP($J37,'Tabla 239892'!$A$4:$AM$19,12,FALSE)</f>
        <v>Zamora</v>
      </c>
      <c r="V37" s="16">
        <f>VLOOKUP($J37,'Tabla 239892'!$A$4:$AM$19,13,FALSE)</f>
        <v>16</v>
      </c>
      <c r="W37" s="16" t="str">
        <f>VLOOKUP($J37,'Tabla 239892'!$A$4:$AM$19,14,FALSE)</f>
        <v>Michoacán</v>
      </c>
      <c r="X37" s="16">
        <f>VLOOKUP($J37,'Tabla 239892'!$A$4:$AM$19,15,FALSE)</f>
        <v>59650</v>
      </c>
      <c r="Y37" s="16" t="str">
        <f>VLOOKUP($J37,'Tabla 239892'!$A$4:$AM$19,16,FALSE)</f>
        <v>Victoria Ochoa Bustos</v>
      </c>
      <c r="Z37" s="16" t="str">
        <f>VLOOKUP($J37,'Tabla 239892'!$A$4:$AM$19,17,FALSE)</f>
        <v>Martes de 10:00 a 13:00 horas </v>
      </c>
      <c r="AA37" s="18" t="s">
        <v>296</v>
      </c>
      <c r="AB37" s="18" t="s">
        <v>353</v>
      </c>
      <c r="AC37" s="18" t="s">
        <v>353</v>
      </c>
      <c r="AD37" s="16" t="str">
        <f>VLOOKUP($AC37,'Tabla 239893'!$A$4:$AN$19,2,FALSE)</f>
        <v>ND</v>
      </c>
      <c r="AE37" s="18" t="s">
        <v>243</v>
      </c>
      <c r="AF37" s="16" t="s">
        <v>355</v>
      </c>
      <c r="AG37" s="16">
        <v>1</v>
      </c>
      <c r="AH37" s="16" t="str">
        <f>VLOOKUP($AG37,'Tabla 239892'!$A$4:$AM$19,2,FALSE)</f>
        <v>                                   DIF                                                                                                                                                 </v>
      </c>
      <c r="AI37" s="16" t="str">
        <f>VLOOKUP($AG37,'Tabla 239892'!$A$4:$AM$19,3,FALSE)</f>
        <v>Calle</v>
      </c>
      <c r="AJ37" s="16" t="str">
        <f>VLOOKUP($AG37,'Tabla 239892'!$A$4:$AM$19,4,FALSE)</f>
        <v>Obrero</v>
      </c>
      <c r="AK37" s="16">
        <f>VLOOKUP($AG37,'Tabla 239892'!$A$4:$AM$19,5,FALSE)</f>
        <v>746</v>
      </c>
      <c r="AL37" s="16">
        <f>VLOOKUP($AG37,'Tabla 239892'!$A$4:$AM$19,6,FALSE)</f>
        <v>0</v>
      </c>
      <c r="AM37" s="16" t="str">
        <f>VLOOKUP($AG37,'Tabla 239892'!$A$4:$AM$19,7,FALSE)</f>
        <v>Colonia</v>
      </c>
      <c r="AN37" s="16" t="str">
        <f>VLOOKUP($AG37,'Tabla 239892'!$A$4:$AM$19,8,FALSE)</f>
        <v>Las Fuentes</v>
      </c>
      <c r="AO37" s="16">
        <f>VLOOKUP($AG37,'Tabla 239892'!$A$4:$AM$19,9,FALSE)</f>
        <v>109</v>
      </c>
      <c r="AP37" s="16" t="str">
        <f>VLOOKUP($AG37,'Tabla 239892'!$A$4:$AM$19,10,FALSE)</f>
        <v>Zamora</v>
      </c>
      <c r="AQ37" s="16">
        <f>VLOOKUP($AG37,'Tabla 239892'!$A$4:$AM$19,11,FALSE)</f>
        <v>109</v>
      </c>
      <c r="AR37" s="16" t="str">
        <f>VLOOKUP($AG37,'Tabla 239892'!$A$4:$AM$19,12,FALSE)</f>
        <v>Zamora</v>
      </c>
      <c r="AS37" s="16">
        <f>VLOOKUP($AG37,'Tabla 239892'!$A$4:$AM$19,13,FALSE)</f>
        <v>16</v>
      </c>
      <c r="AT37" s="16" t="str">
        <f>VLOOKUP($AG37,'Tabla 239892'!$A$4:$AM$19,14,FALSE)</f>
        <v>Michoacán</v>
      </c>
      <c r="AU37" s="16">
        <f>VLOOKUP($AG37,'Tabla 239892'!$A$4:$AM$19,15,FALSE)</f>
        <v>59699</v>
      </c>
      <c r="AV37" s="16" t="str">
        <f>VLOOKUP($AG37,'Tabla 239892'!$A$4:$AM$19,16,FALSE)</f>
        <v>Ivan de Jesus Martínez Vega</v>
      </c>
      <c r="AW37" s="16" t="str">
        <f>VLOOKUP($AG37,'Tabla 239892'!$A$4:$AM$19,17,FALSE)</f>
        <v>Lunes a Viernes de 8:00 a 15:00 horas </v>
      </c>
      <c r="AX37" s="18" t="s">
        <v>353</v>
      </c>
      <c r="AY37" s="18" t="s">
        <v>353</v>
      </c>
      <c r="AZ37" s="17">
        <v>42846</v>
      </c>
      <c r="BA37" s="16" t="s">
        <v>268</v>
      </c>
      <c r="BB37" s="16">
        <v>2017</v>
      </c>
      <c r="BC37" s="17">
        <v>42859</v>
      </c>
      <c r="BD37" s="18" t="s">
        <v>399</v>
      </c>
    </row>
    <row r="38" spans="1:56" ht="106.5" customHeight="1">
      <c r="A38" s="16" t="s">
        <v>352</v>
      </c>
      <c r="B38" s="18" t="s">
        <v>292</v>
      </c>
      <c r="C38" s="18" t="s">
        <v>294</v>
      </c>
      <c r="D38" s="18" t="s">
        <v>293</v>
      </c>
      <c r="E38" s="16" t="s">
        <v>1</v>
      </c>
      <c r="F38" s="18" t="s">
        <v>403</v>
      </c>
      <c r="G38" s="22" t="s">
        <v>295</v>
      </c>
      <c r="H38" s="18" t="s">
        <v>353</v>
      </c>
      <c r="I38" s="18" t="s">
        <v>224</v>
      </c>
      <c r="J38" s="18">
        <v>5</v>
      </c>
      <c r="K38" s="16" t="str">
        <f>VLOOKUP($J38,'Tabla 239892'!$A$4:$AM$19,2,FALSE)</f>
        <v>CEDECO Miguel Regalado</v>
      </c>
      <c r="L38" s="16" t="str">
        <f>VLOOKUP($J38,'Tabla 239892'!$A$4:$AM$19,3,FALSE)</f>
        <v>Calle</v>
      </c>
      <c r="M38" s="16" t="str">
        <f>VLOOKUP($J38,'Tabla 239892'!$A$4:$AM$19,4,FALSE)</f>
        <v>Samael Arcangel </v>
      </c>
      <c r="N38" s="16" t="str">
        <f>VLOOKUP($J38,'Tabla 239892'!$A$4:$AM$19,5,FALSE)</f>
        <v>s/n</v>
      </c>
      <c r="O38" s="16">
        <f>VLOOKUP($J38,'Tabla 239892'!$A$4:$AM$19,6,FALSE)</f>
        <v>0</v>
      </c>
      <c r="P38" s="16" t="str">
        <f>VLOOKUP($J38,'Tabla 239892'!$A$4:$AM$19,7,FALSE)</f>
        <v>Colonia</v>
      </c>
      <c r="Q38" s="16" t="str">
        <f>VLOOKUP($J38,'Tabla 239892'!$A$4:$AM$19,8,FALSE)</f>
        <v>Quinta San Jose</v>
      </c>
      <c r="R38" s="16">
        <f>VLOOKUP($J38,'Tabla 239892'!$A$4:$AM$19,9,FALSE)</f>
        <v>109</v>
      </c>
      <c r="S38" s="16" t="str">
        <f>VLOOKUP($J38,'Tabla 239892'!$A$4:$AM$19,10,FALSE)</f>
        <v>Zamora</v>
      </c>
      <c r="T38" s="16">
        <f>VLOOKUP($J38,'Tabla 239892'!$A$4:$AM$19,11,FALSE)</f>
        <v>109</v>
      </c>
      <c r="U38" s="16" t="str">
        <f>VLOOKUP($J38,'Tabla 239892'!$A$4:$AM$19,12,FALSE)</f>
        <v>Zamora</v>
      </c>
      <c r="V38" s="16">
        <f>VLOOKUP($J38,'Tabla 239892'!$A$4:$AM$19,13,FALSE)</f>
        <v>16</v>
      </c>
      <c r="W38" s="16" t="str">
        <f>VLOOKUP($J38,'Tabla 239892'!$A$4:$AM$19,14,FALSE)</f>
        <v>Michoacán</v>
      </c>
      <c r="X38" s="16">
        <f>VLOOKUP($J38,'Tabla 239892'!$A$4:$AM$19,15,FALSE)</f>
        <v>59640</v>
      </c>
      <c r="Y38" s="16" t="str">
        <f>VLOOKUP($J38,'Tabla 239892'!$A$4:$AM$19,16,FALSE)</f>
        <v>Victoria Ochoa Bustos</v>
      </c>
      <c r="Z38" s="16" t="str">
        <f>VLOOKUP($J38,'Tabla 239892'!$A$4:$AM$19,17,FALSE)</f>
        <v>Jueves de 10:00 a 13:00 horas </v>
      </c>
      <c r="AA38" s="18" t="s">
        <v>296</v>
      </c>
      <c r="AB38" s="18" t="s">
        <v>353</v>
      </c>
      <c r="AC38" s="18" t="s">
        <v>353</v>
      </c>
      <c r="AD38" s="16" t="str">
        <f>VLOOKUP($AC38,'Tabla 239893'!$A$4:$AN$19,2,FALSE)</f>
        <v>ND</v>
      </c>
      <c r="AE38" s="18" t="s">
        <v>243</v>
      </c>
      <c r="AF38" s="16" t="s">
        <v>355</v>
      </c>
      <c r="AG38" s="16">
        <v>1</v>
      </c>
      <c r="AH38" s="16" t="str">
        <f>VLOOKUP($AG38,'Tabla 239892'!$A$4:$AM$19,2,FALSE)</f>
        <v>                                   DIF                                                                                                                                                 </v>
      </c>
      <c r="AI38" s="16" t="str">
        <f>VLOOKUP($AG38,'Tabla 239892'!$A$4:$AM$19,3,FALSE)</f>
        <v>Calle</v>
      </c>
      <c r="AJ38" s="16" t="str">
        <f>VLOOKUP($AG38,'Tabla 239892'!$A$4:$AM$19,4,FALSE)</f>
        <v>Obrero</v>
      </c>
      <c r="AK38" s="16">
        <f>VLOOKUP($AG38,'Tabla 239892'!$A$4:$AM$19,5,FALSE)</f>
        <v>746</v>
      </c>
      <c r="AL38" s="16">
        <f>VLOOKUP($AG38,'Tabla 239892'!$A$4:$AM$19,6,FALSE)</f>
        <v>0</v>
      </c>
      <c r="AM38" s="16" t="str">
        <f>VLOOKUP($AG38,'Tabla 239892'!$A$4:$AM$19,7,FALSE)</f>
        <v>Colonia</v>
      </c>
      <c r="AN38" s="16" t="str">
        <f>VLOOKUP($AG38,'Tabla 239892'!$A$4:$AM$19,8,FALSE)</f>
        <v>Las Fuentes</v>
      </c>
      <c r="AO38" s="16">
        <f>VLOOKUP($AG38,'Tabla 239892'!$A$4:$AM$19,9,FALSE)</f>
        <v>109</v>
      </c>
      <c r="AP38" s="16" t="str">
        <f>VLOOKUP($AG38,'Tabla 239892'!$A$4:$AM$19,10,FALSE)</f>
        <v>Zamora</v>
      </c>
      <c r="AQ38" s="16">
        <f>VLOOKUP($AG38,'Tabla 239892'!$A$4:$AM$19,11,FALSE)</f>
        <v>109</v>
      </c>
      <c r="AR38" s="16" t="str">
        <f>VLOOKUP($AG38,'Tabla 239892'!$A$4:$AM$19,12,FALSE)</f>
        <v>Zamora</v>
      </c>
      <c r="AS38" s="16">
        <f>VLOOKUP($AG38,'Tabla 239892'!$A$4:$AM$19,13,FALSE)</f>
        <v>16</v>
      </c>
      <c r="AT38" s="16" t="str">
        <f>VLOOKUP($AG38,'Tabla 239892'!$A$4:$AM$19,14,FALSE)</f>
        <v>Michoacán</v>
      </c>
      <c r="AU38" s="16">
        <f>VLOOKUP($AG38,'Tabla 239892'!$A$4:$AM$19,15,FALSE)</f>
        <v>59699</v>
      </c>
      <c r="AV38" s="16" t="str">
        <f>VLOOKUP($AG38,'Tabla 239892'!$A$4:$AM$19,16,FALSE)</f>
        <v>Ivan de Jesus Martínez Vega</v>
      </c>
      <c r="AW38" s="16" t="str">
        <f>VLOOKUP($AG38,'Tabla 239892'!$A$4:$AM$19,17,FALSE)</f>
        <v>Lunes a Viernes de 8:00 a 15:00 horas </v>
      </c>
      <c r="AX38" s="18" t="s">
        <v>353</v>
      </c>
      <c r="AY38" s="18" t="s">
        <v>353</v>
      </c>
      <c r="AZ38" s="17">
        <v>42846</v>
      </c>
      <c r="BA38" s="16" t="s">
        <v>268</v>
      </c>
      <c r="BB38" s="16">
        <v>2017</v>
      </c>
      <c r="BC38" s="17">
        <v>42859</v>
      </c>
      <c r="BD38" s="18" t="s">
        <v>399</v>
      </c>
    </row>
    <row r="39" spans="1:56" ht="106.5" customHeight="1">
      <c r="A39" s="16" t="s">
        <v>352</v>
      </c>
      <c r="B39" s="18" t="s">
        <v>292</v>
      </c>
      <c r="C39" s="18" t="s">
        <v>294</v>
      </c>
      <c r="D39" s="18" t="s">
        <v>293</v>
      </c>
      <c r="E39" s="16" t="s">
        <v>1</v>
      </c>
      <c r="F39" s="18" t="s">
        <v>404</v>
      </c>
      <c r="G39" s="22" t="s">
        <v>295</v>
      </c>
      <c r="H39" s="18" t="s">
        <v>353</v>
      </c>
      <c r="I39" s="18" t="s">
        <v>224</v>
      </c>
      <c r="J39" s="18">
        <v>6</v>
      </c>
      <c r="K39" s="16" t="str">
        <f>VLOOKUP($J39,'Tabla 239892'!$A$4:$AM$19,2,FALSE)</f>
        <v>Centro de Integracion Juvenil</v>
      </c>
      <c r="L39" s="16" t="str">
        <f>VLOOKUP($J39,'Tabla 239892'!$A$4:$AM$19,3,FALSE)</f>
        <v>Avenida</v>
      </c>
      <c r="M39" s="16" t="str">
        <f>VLOOKUP($J39,'Tabla 239892'!$A$4:$AM$19,4,FALSE)</f>
        <v>Santiago</v>
      </c>
      <c r="N39" s="16" t="str">
        <f>VLOOKUP($J39,'Tabla 239892'!$A$4:$AM$19,5,FALSE)</f>
        <v>s/n</v>
      </c>
      <c r="O39" s="16">
        <f>VLOOKUP($J39,'Tabla 239892'!$A$4:$AM$19,6,FALSE)</f>
        <v>0</v>
      </c>
      <c r="P39" s="16" t="str">
        <f>VLOOKUP($J39,'Tabla 239892'!$A$4:$AM$19,7,FALSE)</f>
        <v>Colonia</v>
      </c>
      <c r="Q39" s="16" t="str">
        <f>VLOOKUP($J39,'Tabla 239892'!$A$4:$AM$19,8,FALSE)</f>
        <v>Valencia 2da Seccion</v>
      </c>
      <c r="R39" s="16">
        <f>VLOOKUP($J39,'Tabla 239892'!$A$4:$AM$19,9,FALSE)</f>
        <v>109</v>
      </c>
      <c r="S39" s="16" t="str">
        <f>VLOOKUP($J39,'Tabla 239892'!$A$4:$AM$19,10,FALSE)</f>
        <v>Zamora</v>
      </c>
      <c r="T39" s="16">
        <f>VLOOKUP($J39,'Tabla 239892'!$A$4:$AM$19,11,FALSE)</f>
        <v>109</v>
      </c>
      <c r="U39" s="16" t="str">
        <f>VLOOKUP($J39,'Tabla 239892'!$A$4:$AM$19,12,FALSE)</f>
        <v>Zamora</v>
      </c>
      <c r="V39" s="16">
        <f>VLOOKUP($J39,'Tabla 239892'!$A$4:$AM$19,13,FALSE)</f>
        <v>16</v>
      </c>
      <c r="W39" s="16" t="str">
        <f>VLOOKUP($J39,'Tabla 239892'!$A$4:$AM$19,14,FALSE)</f>
        <v>Michoacán</v>
      </c>
      <c r="X39" s="16">
        <f>VLOOKUP($J39,'Tabla 239892'!$A$4:$AM$19,15,FALSE)</f>
        <v>59610</v>
      </c>
      <c r="Y39" s="16" t="str">
        <f>VLOOKUP($J39,'Tabla 239892'!$A$4:$AM$19,16,FALSE)</f>
        <v>Victoria Ochoa Bustos</v>
      </c>
      <c r="Z39" s="16" t="str">
        <f>VLOOKUP($J39,'Tabla 239892'!$A$4:$AM$19,17,FALSE)</f>
        <v>Viernes de 10:00 a 13:00 horas </v>
      </c>
      <c r="AA39" s="18" t="s">
        <v>296</v>
      </c>
      <c r="AB39" s="18" t="s">
        <v>353</v>
      </c>
      <c r="AC39" s="18" t="s">
        <v>353</v>
      </c>
      <c r="AD39" s="16" t="str">
        <f>VLOOKUP($AC39,'Tabla 239893'!$A$4:$AN$19,2,FALSE)</f>
        <v>ND</v>
      </c>
      <c r="AE39" s="18" t="s">
        <v>243</v>
      </c>
      <c r="AF39" s="16" t="s">
        <v>355</v>
      </c>
      <c r="AG39" s="16">
        <v>1</v>
      </c>
      <c r="AH39" s="16" t="str">
        <f>VLOOKUP($AG39,'Tabla 239892'!$A$4:$AM$19,2,FALSE)</f>
        <v>                                   DIF                                                                                                                                                 </v>
      </c>
      <c r="AI39" s="16" t="str">
        <f>VLOOKUP($AG39,'Tabla 239892'!$A$4:$AM$19,3,FALSE)</f>
        <v>Calle</v>
      </c>
      <c r="AJ39" s="16" t="str">
        <f>VLOOKUP($AG39,'Tabla 239892'!$A$4:$AM$19,4,FALSE)</f>
        <v>Obrero</v>
      </c>
      <c r="AK39" s="16">
        <f>VLOOKUP($AG39,'Tabla 239892'!$A$4:$AM$19,5,FALSE)</f>
        <v>746</v>
      </c>
      <c r="AL39" s="16">
        <f>VLOOKUP($AG39,'Tabla 239892'!$A$4:$AM$19,6,FALSE)</f>
        <v>0</v>
      </c>
      <c r="AM39" s="16" t="str">
        <f>VLOOKUP($AG39,'Tabla 239892'!$A$4:$AM$19,7,FALSE)</f>
        <v>Colonia</v>
      </c>
      <c r="AN39" s="16" t="str">
        <f>VLOOKUP($AG39,'Tabla 239892'!$A$4:$AM$19,8,FALSE)</f>
        <v>Las Fuentes</v>
      </c>
      <c r="AO39" s="16">
        <f>VLOOKUP($AG39,'Tabla 239892'!$A$4:$AM$19,9,FALSE)</f>
        <v>109</v>
      </c>
      <c r="AP39" s="16" t="str">
        <f>VLOOKUP($AG39,'Tabla 239892'!$A$4:$AM$19,10,FALSE)</f>
        <v>Zamora</v>
      </c>
      <c r="AQ39" s="16">
        <f>VLOOKUP($AG39,'Tabla 239892'!$A$4:$AM$19,11,FALSE)</f>
        <v>109</v>
      </c>
      <c r="AR39" s="16" t="str">
        <f>VLOOKUP($AG39,'Tabla 239892'!$A$4:$AM$19,12,FALSE)</f>
        <v>Zamora</v>
      </c>
      <c r="AS39" s="16">
        <f>VLOOKUP($AG39,'Tabla 239892'!$A$4:$AM$19,13,FALSE)</f>
        <v>16</v>
      </c>
      <c r="AT39" s="16" t="str">
        <f>VLOOKUP($AG39,'Tabla 239892'!$A$4:$AM$19,14,FALSE)</f>
        <v>Michoacán</v>
      </c>
      <c r="AU39" s="16">
        <f>VLOOKUP($AG39,'Tabla 239892'!$A$4:$AM$19,15,FALSE)</f>
        <v>59699</v>
      </c>
      <c r="AV39" s="16" t="str">
        <f>VLOOKUP($AG39,'Tabla 239892'!$A$4:$AM$19,16,FALSE)</f>
        <v>Ivan de Jesus Martínez Vega</v>
      </c>
      <c r="AW39" s="16" t="str">
        <f>VLOOKUP($AG39,'Tabla 239892'!$A$4:$AM$19,17,FALSE)</f>
        <v>Lunes a Viernes de 8:00 a 15:00 horas </v>
      </c>
      <c r="AX39" s="18" t="s">
        <v>353</v>
      </c>
      <c r="AY39" s="18" t="s">
        <v>353</v>
      </c>
      <c r="AZ39" s="17">
        <v>42846</v>
      </c>
      <c r="BA39" s="16" t="s">
        <v>268</v>
      </c>
      <c r="BB39" s="16">
        <v>2017</v>
      </c>
      <c r="BC39" s="17">
        <v>42859</v>
      </c>
      <c r="BD39" s="18" t="s">
        <v>354</v>
      </c>
    </row>
    <row r="40" spans="1:56" ht="106.5" customHeight="1">
      <c r="A40" s="16" t="s">
        <v>352</v>
      </c>
      <c r="B40" s="18" t="s">
        <v>320</v>
      </c>
      <c r="C40" s="18" t="s">
        <v>223</v>
      </c>
      <c r="D40" s="18" t="s">
        <v>321</v>
      </c>
      <c r="E40" s="16" t="s">
        <v>1</v>
      </c>
      <c r="F40" s="18" t="s">
        <v>405</v>
      </c>
      <c r="G40" s="22" t="s">
        <v>353</v>
      </c>
      <c r="H40" s="18" t="s">
        <v>353</v>
      </c>
      <c r="I40" s="18" t="s">
        <v>224</v>
      </c>
      <c r="J40" s="18">
        <v>1</v>
      </c>
      <c r="K40" s="16" t="str">
        <f>VLOOKUP($J40,'Tabla 239892'!$A$4:$AM$19,2,FALSE)</f>
        <v>                                   DIF                                                                                                                                                 </v>
      </c>
      <c r="L40" s="16" t="str">
        <f>VLOOKUP($J40,'Tabla 239892'!$A$4:$AM$19,3,FALSE)</f>
        <v>Calle</v>
      </c>
      <c r="M40" s="16" t="str">
        <f>VLOOKUP($J40,'Tabla 239892'!$A$4:$AM$19,4,FALSE)</f>
        <v>Obrero</v>
      </c>
      <c r="N40" s="16">
        <f>VLOOKUP($J40,'Tabla 239892'!$A$4:$AM$19,5,FALSE)</f>
        <v>746</v>
      </c>
      <c r="O40" s="16">
        <f>VLOOKUP($J40,'Tabla 239892'!$A$4:$AM$19,6,FALSE)</f>
        <v>0</v>
      </c>
      <c r="P40" s="16" t="str">
        <f>VLOOKUP($J40,'Tabla 239892'!$A$4:$AM$19,7,FALSE)</f>
        <v>Colonia</v>
      </c>
      <c r="Q40" s="16" t="str">
        <f>VLOOKUP($J40,'Tabla 239892'!$A$4:$AM$19,8,FALSE)</f>
        <v>Las Fuentes</v>
      </c>
      <c r="R40" s="16">
        <f>VLOOKUP($J40,'Tabla 239892'!$A$4:$AM$19,9,FALSE)</f>
        <v>109</v>
      </c>
      <c r="S40" s="16" t="str">
        <f>VLOOKUP($J40,'Tabla 239892'!$A$4:$AM$19,10,FALSE)</f>
        <v>Zamora</v>
      </c>
      <c r="T40" s="16">
        <f>VLOOKUP($J40,'Tabla 239892'!$A$4:$AM$19,11,FALSE)</f>
        <v>109</v>
      </c>
      <c r="U40" s="16" t="str">
        <f>VLOOKUP($J40,'Tabla 239892'!$A$4:$AM$19,12,FALSE)</f>
        <v>Zamora</v>
      </c>
      <c r="V40" s="16">
        <f>VLOOKUP($J40,'Tabla 239892'!$A$4:$AM$19,13,FALSE)</f>
        <v>16</v>
      </c>
      <c r="W40" s="16" t="str">
        <f>VLOOKUP($J40,'Tabla 239892'!$A$4:$AM$19,14,FALSE)</f>
        <v>Michoacán</v>
      </c>
      <c r="X40" s="16">
        <f>VLOOKUP($J40,'Tabla 239892'!$A$4:$AM$19,15,FALSE)</f>
        <v>59699</v>
      </c>
      <c r="Y40" s="16" t="str">
        <f>VLOOKUP($J40,'Tabla 239892'!$A$4:$AM$19,16,FALSE)</f>
        <v>Ivan de Jesus Martínez Vega</v>
      </c>
      <c r="Z40" s="16" t="str">
        <f>VLOOKUP($J40,'Tabla 239892'!$A$4:$AM$19,17,FALSE)</f>
        <v>Lunes a Viernes de 8:00 a 15:00 horas </v>
      </c>
      <c r="AA40" s="18">
        <v>30</v>
      </c>
      <c r="AB40" s="18" t="s">
        <v>353</v>
      </c>
      <c r="AC40" s="18" t="s">
        <v>353</v>
      </c>
      <c r="AD40" s="16" t="str">
        <f>VLOOKUP($AC40,'Tabla 239893'!$A$4:$AN$19,2,FALSE)</f>
        <v>ND</v>
      </c>
      <c r="AE40" s="18" t="s">
        <v>243</v>
      </c>
      <c r="AF40" s="16" t="s">
        <v>355</v>
      </c>
      <c r="AG40" s="16">
        <v>1</v>
      </c>
      <c r="AH40" s="16" t="str">
        <f>VLOOKUP($AG40,'Tabla 239892'!$A$4:$AM$19,2,FALSE)</f>
        <v>                                   DIF                                                                                                                                                 </v>
      </c>
      <c r="AI40" s="16" t="str">
        <f>VLOOKUP($AG40,'Tabla 239892'!$A$4:$AM$19,3,FALSE)</f>
        <v>Calle</v>
      </c>
      <c r="AJ40" s="16" t="str">
        <f>VLOOKUP($AG40,'Tabla 239892'!$A$4:$AM$19,4,FALSE)</f>
        <v>Obrero</v>
      </c>
      <c r="AK40" s="16">
        <f>VLOOKUP($AG40,'Tabla 239892'!$A$4:$AM$19,5,FALSE)</f>
        <v>746</v>
      </c>
      <c r="AL40" s="16">
        <f>VLOOKUP($AG40,'Tabla 239892'!$A$4:$AM$19,6,FALSE)</f>
        <v>0</v>
      </c>
      <c r="AM40" s="16" t="str">
        <f>VLOOKUP($AG40,'Tabla 239892'!$A$4:$AM$19,7,FALSE)</f>
        <v>Colonia</v>
      </c>
      <c r="AN40" s="16" t="str">
        <f>VLOOKUP($AG40,'Tabla 239892'!$A$4:$AM$19,8,FALSE)</f>
        <v>Las Fuentes</v>
      </c>
      <c r="AO40" s="16">
        <f>VLOOKUP($AG40,'Tabla 239892'!$A$4:$AM$19,9,FALSE)</f>
        <v>109</v>
      </c>
      <c r="AP40" s="16" t="str">
        <f>VLOOKUP($AG40,'Tabla 239892'!$A$4:$AM$19,10,FALSE)</f>
        <v>Zamora</v>
      </c>
      <c r="AQ40" s="16">
        <f>VLOOKUP($AG40,'Tabla 239892'!$A$4:$AM$19,11,FALSE)</f>
        <v>109</v>
      </c>
      <c r="AR40" s="16" t="str">
        <f>VLOOKUP($AG40,'Tabla 239892'!$A$4:$AM$19,12,FALSE)</f>
        <v>Zamora</v>
      </c>
      <c r="AS40" s="16">
        <f>VLOOKUP($AG40,'Tabla 239892'!$A$4:$AM$19,13,FALSE)</f>
        <v>16</v>
      </c>
      <c r="AT40" s="16" t="str">
        <f>VLOOKUP($AG40,'Tabla 239892'!$A$4:$AM$19,14,FALSE)</f>
        <v>Michoacán</v>
      </c>
      <c r="AU40" s="16">
        <f>VLOOKUP($AG40,'Tabla 239892'!$A$4:$AM$19,15,FALSE)</f>
        <v>59699</v>
      </c>
      <c r="AV40" s="16" t="str">
        <f>VLOOKUP($AG40,'Tabla 239892'!$A$4:$AM$19,16,FALSE)</f>
        <v>Ivan de Jesus Martínez Vega</v>
      </c>
      <c r="AW40" s="16" t="str">
        <f>VLOOKUP($AG40,'Tabla 239892'!$A$4:$AM$19,17,FALSE)</f>
        <v>Lunes a Viernes de 8:00 a 15:00 horas </v>
      </c>
      <c r="AX40" s="18" t="s">
        <v>353</v>
      </c>
      <c r="AY40" s="18" t="s">
        <v>353</v>
      </c>
      <c r="AZ40" s="17">
        <v>42846</v>
      </c>
      <c r="BA40" s="16" t="s">
        <v>268</v>
      </c>
      <c r="BB40" s="16">
        <v>2017</v>
      </c>
      <c r="BC40" s="17">
        <v>42859</v>
      </c>
      <c r="BD40" s="18" t="s">
        <v>319</v>
      </c>
    </row>
    <row r="41" spans="1:56" ht="106.5" customHeight="1">
      <c r="A41" s="16" t="s">
        <v>352</v>
      </c>
      <c r="B41" s="18" t="s">
        <v>320</v>
      </c>
      <c r="C41" s="18" t="s">
        <v>223</v>
      </c>
      <c r="D41" s="18" t="s">
        <v>321</v>
      </c>
      <c r="E41" s="16" t="s">
        <v>1</v>
      </c>
      <c r="F41" s="18" t="s">
        <v>406</v>
      </c>
      <c r="G41" s="22" t="s">
        <v>353</v>
      </c>
      <c r="H41" s="18" t="s">
        <v>353</v>
      </c>
      <c r="I41" s="18" t="s">
        <v>224</v>
      </c>
      <c r="J41" s="18">
        <v>7</v>
      </c>
      <c r="K41" s="16" t="str">
        <f>VLOOKUP($J41,'Tabla 239892'!$A$4:$AM$19,2,FALSE)</f>
        <v>Local </v>
      </c>
      <c r="L41" s="16" t="str">
        <f>VLOOKUP($J41,'Tabla 239892'!$A$4:$AM$19,3,FALSE)</f>
        <v>Calle</v>
      </c>
      <c r="M41" s="16" t="str">
        <f>VLOOKUP($J41,'Tabla 239892'!$A$4:$AM$19,4,FALSE)</f>
        <v>Morelos</v>
      </c>
      <c r="N41" s="16">
        <f>VLOOKUP($J41,'Tabla 239892'!$A$4:$AM$19,5,FALSE)</f>
        <v>539</v>
      </c>
      <c r="O41" s="16">
        <f>VLOOKUP($J41,'Tabla 239892'!$A$4:$AM$19,6,FALSE)</f>
        <v>0</v>
      </c>
      <c r="P41" s="16" t="str">
        <f>VLOOKUP($J41,'Tabla 239892'!$A$4:$AM$19,7,FALSE)</f>
        <v>Colonia</v>
      </c>
      <c r="Q41" s="16" t="str">
        <f>VLOOKUP($J41,'Tabla 239892'!$A$4:$AM$19,8,FALSE)</f>
        <v>Centro</v>
      </c>
      <c r="R41" s="16">
        <f>VLOOKUP($J41,'Tabla 239892'!$A$4:$AM$19,9,FALSE)</f>
        <v>109</v>
      </c>
      <c r="S41" s="16" t="str">
        <f>VLOOKUP($J41,'Tabla 239892'!$A$4:$AM$19,10,FALSE)</f>
        <v>Zamora</v>
      </c>
      <c r="T41" s="16">
        <f>VLOOKUP($J41,'Tabla 239892'!$A$4:$AM$19,11,FALSE)</f>
        <v>109</v>
      </c>
      <c r="U41" s="16" t="str">
        <f>VLOOKUP($J41,'Tabla 239892'!$A$4:$AM$19,12,FALSE)</f>
        <v>Zamora</v>
      </c>
      <c r="V41" s="16">
        <f>VLOOKUP($J41,'Tabla 239892'!$A$4:$AM$19,13,FALSE)</f>
        <v>16</v>
      </c>
      <c r="W41" s="16" t="str">
        <f>VLOOKUP($J41,'Tabla 239892'!$A$4:$AM$19,14,FALSE)</f>
        <v>Michoacán</v>
      </c>
      <c r="X41" s="16">
        <f>VLOOKUP($J41,'Tabla 239892'!$A$4:$AM$19,15,FALSE)</f>
        <v>59600</v>
      </c>
      <c r="Y41" s="16" t="str">
        <f>VLOOKUP($J41,'Tabla 239892'!$A$4:$AM$19,16,FALSE)</f>
        <v>Soledad Salcedo Mora</v>
      </c>
      <c r="Z41" s="16" t="str">
        <f>VLOOKUP($J41,'Tabla 239892'!$A$4:$AM$19,17,FALSE)</f>
        <v>Lunes, Martes y Miercoles de 10:00 a 13:00 horas y Marte y Jueves de 16:00 a 18:00 </v>
      </c>
      <c r="AA41" s="18">
        <v>30</v>
      </c>
      <c r="AB41" s="18" t="s">
        <v>353</v>
      </c>
      <c r="AC41" s="16">
        <v>7</v>
      </c>
      <c r="AD41" s="16" t="str">
        <f>VLOOKUP($AC41,'Tabla 239893'!$A$4:$AN$19,2,FALSE)</f>
        <v>Local Morelos</v>
      </c>
      <c r="AE41" s="18" t="s">
        <v>243</v>
      </c>
      <c r="AF41" s="16" t="s">
        <v>355</v>
      </c>
      <c r="AG41" s="16">
        <v>1</v>
      </c>
      <c r="AH41" s="16" t="str">
        <f>VLOOKUP($AG41,'Tabla 239892'!$A$4:$AM$19,2,FALSE)</f>
        <v>                                   DIF                                                                                                                                                 </v>
      </c>
      <c r="AI41" s="16" t="str">
        <f>VLOOKUP($AG41,'Tabla 239892'!$A$4:$AM$19,3,FALSE)</f>
        <v>Calle</v>
      </c>
      <c r="AJ41" s="16" t="str">
        <f>VLOOKUP($AG41,'Tabla 239892'!$A$4:$AM$19,4,FALSE)</f>
        <v>Obrero</v>
      </c>
      <c r="AK41" s="16">
        <f>VLOOKUP($AG41,'Tabla 239892'!$A$4:$AM$19,5,FALSE)</f>
        <v>746</v>
      </c>
      <c r="AL41" s="16">
        <f>VLOOKUP($AG41,'Tabla 239892'!$A$4:$AM$19,6,FALSE)</f>
        <v>0</v>
      </c>
      <c r="AM41" s="16" t="str">
        <f>VLOOKUP($AG41,'Tabla 239892'!$A$4:$AM$19,7,FALSE)</f>
        <v>Colonia</v>
      </c>
      <c r="AN41" s="16" t="str">
        <f>VLOOKUP($AG41,'Tabla 239892'!$A$4:$AM$19,8,FALSE)</f>
        <v>Las Fuentes</v>
      </c>
      <c r="AO41" s="16">
        <f>VLOOKUP($AG41,'Tabla 239892'!$A$4:$AM$19,9,FALSE)</f>
        <v>109</v>
      </c>
      <c r="AP41" s="16" t="str">
        <f>VLOOKUP($AG41,'Tabla 239892'!$A$4:$AM$19,10,FALSE)</f>
        <v>Zamora</v>
      </c>
      <c r="AQ41" s="16">
        <f>VLOOKUP($AG41,'Tabla 239892'!$A$4:$AM$19,11,FALSE)</f>
        <v>109</v>
      </c>
      <c r="AR41" s="16" t="str">
        <f>VLOOKUP($AG41,'Tabla 239892'!$A$4:$AM$19,12,FALSE)</f>
        <v>Zamora</v>
      </c>
      <c r="AS41" s="16">
        <f>VLOOKUP($AG41,'Tabla 239892'!$A$4:$AM$19,13,FALSE)</f>
        <v>16</v>
      </c>
      <c r="AT41" s="16" t="str">
        <f>VLOOKUP($AG41,'Tabla 239892'!$A$4:$AM$19,14,FALSE)</f>
        <v>Michoacán</v>
      </c>
      <c r="AU41" s="16">
        <f>VLOOKUP($AG41,'Tabla 239892'!$A$4:$AM$19,15,FALSE)</f>
        <v>59699</v>
      </c>
      <c r="AV41" s="16" t="str">
        <f>VLOOKUP($AG41,'Tabla 239892'!$A$4:$AM$19,16,FALSE)</f>
        <v>Ivan de Jesus Martínez Vega</v>
      </c>
      <c r="AW41" s="16" t="str">
        <f>VLOOKUP($AG41,'Tabla 239892'!$A$4:$AM$19,17,FALSE)</f>
        <v>Lunes a Viernes de 8:00 a 15:00 horas </v>
      </c>
      <c r="AX41" s="18" t="s">
        <v>353</v>
      </c>
      <c r="AY41" s="18" t="s">
        <v>353</v>
      </c>
      <c r="AZ41" s="17">
        <v>42846</v>
      </c>
      <c r="BA41" s="16" t="s">
        <v>268</v>
      </c>
      <c r="BB41" s="16">
        <v>2017</v>
      </c>
      <c r="BC41" s="17">
        <v>42859</v>
      </c>
      <c r="BD41" s="18" t="s">
        <v>319</v>
      </c>
    </row>
    <row r="42" spans="1:56" ht="106.5" customHeight="1">
      <c r="A42" s="16" t="s">
        <v>352</v>
      </c>
      <c r="B42" s="18" t="s">
        <v>320</v>
      </c>
      <c r="C42" s="18" t="s">
        <v>223</v>
      </c>
      <c r="D42" s="18" t="s">
        <v>321</v>
      </c>
      <c r="E42" s="16" t="s">
        <v>1</v>
      </c>
      <c r="F42" s="18" t="s">
        <v>406</v>
      </c>
      <c r="G42" s="22" t="s">
        <v>353</v>
      </c>
      <c r="H42" s="18" t="s">
        <v>353</v>
      </c>
      <c r="I42" s="18" t="s">
        <v>224</v>
      </c>
      <c r="J42" s="18">
        <v>8</v>
      </c>
      <c r="K42" s="16" t="str">
        <f>VLOOKUP($J42,'Tabla 239892'!$A$4:$AM$19,2,FALSE)</f>
        <v>Local </v>
      </c>
      <c r="L42" s="16" t="str">
        <f>VLOOKUP($J42,'Tabla 239892'!$A$4:$AM$19,3,FALSE)</f>
        <v>Calle</v>
      </c>
      <c r="M42" s="16" t="str">
        <f>VLOOKUP($J42,'Tabla 239892'!$A$4:$AM$19,4,FALSE)</f>
        <v>Aguascalientes</v>
      </c>
      <c r="N42" s="16">
        <f>VLOOKUP($J42,'Tabla 239892'!$A$4:$AM$19,5,FALSE)</f>
        <v>18</v>
      </c>
      <c r="O42" s="16">
        <f>VLOOKUP($J42,'Tabla 239892'!$A$4:$AM$19,6,FALSE)</f>
        <v>6</v>
      </c>
      <c r="P42" s="16" t="str">
        <f>VLOOKUP($J42,'Tabla 239892'!$A$4:$AM$19,7,FALSE)</f>
        <v>Colonia</v>
      </c>
      <c r="Q42" s="16" t="str">
        <f>VLOOKUP($J42,'Tabla 239892'!$A$4:$AM$19,8,FALSE)</f>
        <v>valencia 1a Seccion</v>
      </c>
      <c r="R42" s="16">
        <f>VLOOKUP($J42,'Tabla 239892'!$A$4:$AM$19,9,FALSE)</f>
        <v>109</v>
      </c>
      <c r="S42" s="16" t="str">
        <f>VLOOKUP($J42,'Tabla 239892'!$A$4:$AM$19,10,FALSE)</f>
        <v>Zamora</v>
      </c>
      <c r="T42" s="16">
        <f>VLOOKUP($J42,'Tabla 239892'!$A$4:$AM$19,11,FALSE)</f>
        <v>109</v>
      </c>
      <c r="U42" s="16" t="str">
        <f>VLOOKUP($J42,'Tabla 239892'!$A$4:$AM$19,12,FALSE)</f>
        <v>Zamora</v>
      </c>
      <c r="V42" s="16">
        <f>VLOOKUP($J42,'Tabla 239892'!$A$4:$AM$19,13,FALSE)</f>
        <v>16</v>
      </c>
      <c r="W42" s="16" t="str">
        <f>VLOOKUP($J42,'Tabla 239892'!$A$4:$AM$19,14,FALSE)</f>
        <v>Michoacán</v>
      </c>
      <c r="X42" s="16">
        <f>VLOOKUP($J42,'Tabla 239892'!$A$4:$AM$19,15,FALSE)</f>
        <v>59610</v>
      </c>
      <c r="Y42" s="16" t="str">
        <f>VLOOKUP($J42,'Tabla 239892'!$A$4:$AM$19,16,FALSE)</f>
        <v>Soledad Salcedo Mora</v>
      </c>
      <c r="Z42" s="16" t="str">
        <f>VLOOKUP($J42,'Tabla 239892'!$A$4:$AM$19,17,FALSE)</f>
        <v>Lunes, Martes y Miercoles de 10:00 a 13:00 horas y Marte y Jueves de 16:00 a 18:00 </v>
      </c>
      <c r="AA42" s="18">
        <v>30</v>
      </c>
      <c r="AB42" s="18" t="s">
        <v>353</v>
      </c>
      <c r="AC42" s="16">
        <v>8</v>
      </c>
      <c r="AD42" s="16" t="str">
        <f>VLOOKUP($AC42,'Tabla 239893'!$A$4:$AN$19,2,FALSE)</f>
        <v>Local Aguascalientes</v>
      </c>
      <c r="AE42" s="18" t="s">
        <v>243</v>
      </c>
      <c r="AF42" s="16" t="s">
        <v>355</v>
      </c>
      <c r="AG42" s="16">
        <v>1</v>
      </c>
      <c r="AH42" s="16" t="str">
        <f>VLOOKUP($AG42,'Tabla 239892'!$A$4:$AM$19,2,FALSE)</f>
        <v>                                   DIF                                                                                                                                                 </v>
      </c>
      <c r="AI42" s="16" t="str">
        <f>VLOOKUP($AG42,'Tabla 239892'!$A$4:$AM$19,3,FALSE)</f>
        <v>Calle</v>
      </c>
      <c r="AJ42" s="16" t="str">
        <f>VLOOKUP($AG42,'Tabla 239892'!$A$4:$AM$19,4,FALSE)</f>
        <v>Obrero</v>
      </c>
      <c r="AK42" s="16">
        <f>VLOOKUP($AG42,'Tabla 239892'!$A$4:$AM$19,5,FALSE)</f>
        <v>746</v>
      </c>
      <c r="AL42" s="16">
        <f>VLOOKUP($AG42,'Tabla 239892'!$A$4:$AM$19,6,FALSE)</f>
        <v>0</v>
      </c>
      <c r="AM42" s="16" t="str">
        <f>VLOOKUP($AG42,'Tabla 239892'!$A$4:$AM$19,7,FALSE)</f>
        <v>Colonia</v>
      </c>
      <c r="AN42" s="16" t="str">
        <f>VLOOKUP($AG42,'Tabla 239892'!$A$4:$AM$19,8,FALSE)</f>
        <v>Las Fuentes</v>
      </c>
      <c r="AO42" s="16">
        <f>VLOOKUP($AG42,'Tabla 239892'!$A$4:$AM$19,9,FALSE)</f>
        <v>109</v>
      </c>
      <c r="AP42" s="16" t="str">
        <f>VLOOKUP($AG42,'Tabla 239892'!$A$4:$AM$19,10,FALSE)</f>
        <v>Zamora</v>
      </c>
      <c r="AQ42" s="16">
        <f>VLOOKUP($AG42,'Tabla 239892'!$A$4:$AM$19,11,FALSE)</f>
        <v>109</v>
      </c>
      <c r="AR42" s="16" t="str">
        <f>VLOOKUP($AG42,'Tabla 239892'!$A$4:$AM$19,12,FALSE)</f>
        <v>Zamora</v>
      </c>
      <c r="AS42" s="16">
        <f>VLOOKUP($AG42,'Tabla 239892'!$A$4:$AM$19,13,FALSE)</f>
        <v>16</v>
      </c>
      <c r="AT42" s="16" t="str">
        <f>VLOOKUP($AG42,'Tabla 239892'!$A$4:$AM$19,14,FALSE)</f>
        <v>Michoacán</v>
      </c>
      <c r="AU42" s="16">
        <f>VLOOKUP($AG42,'Tabla 239892'!$A$4:$AM$19,15,FALSE)</f>
        <v>59699</v>
      </c>
      <c r="AV42" s="16" t="str">
        <f>VLOOKUP($AG42,'Tabla 239892'!$A$4:$AM$19,16,FALSE)</f>
        <v>Ivan de Jesus Martínez Vega</v>
      </c>
      <c r="AW42" s="16" t="str">
        <f>VLOOKUP($AG42,'Tabla 239892'!$A$4:$AM$19,17,FALSE)</f>
        <v>Lunes a Viernes de 8:00 a 15:00 horas </v>
      </c>
      <c r="AX42" s="18" t="s">
        <v>353</v>
      </c>
      <c r="AY42" s="18" t="s">
        <v>353</v>
      </c>
      <c r="AZ42" s="17">
        <v>42846</v>
      </c>
      <c r="BA42" s="16" t="s">
        <v>268</v>
      </c>
      <c r="BB42" s="16">
        <v>2017</v>
      </c>
      <c r="BC42" s="17">
        <v>42859</v>
      </c>
      <c r="BD42" s="18" t="s">
        <v>319</v>
      </c>
    </row>
    <row r="43" spans="1:56" ht="106.5" customHeight="1">
      <c r="A43" s="16" t="s">
        <v>352</v>
      </c>
      <c r="B43" s="18" t="s">
        <v>320</v>
      </c>
      <c r="C43" s="18" t="s">
        <v>223</v>
      </c>
      <c r="D43" s="18" t="s">
        <v>321</v>
      </c>
      <c r="E43" s="16" t="s">
        <v>1</v>
      </c>
      <c r="F43" s="18" t="s">
        <v>406</v>
      </c>
      <c r="G43" s="22" t="s">
        <v>353</v>
      </c>
      <c r="H43" s="18" t="s">
        <v>353</v>
      </c>
      <c r="I43" s="18" t="s">
        <v>224</v>
      </c>
      <c r="J43" s="18">
        <v>9</v>
      </c>
      <c r="K43" s="16" t="str">
        <f>VLOOKUP($J43,'Tabla 239892'!$A$4:$AM$19,2,FALSE)</f>
        <v>Local </v>
      </c>
      <c r="L43" s="16" t="str">
        <f>VLOOKUP($J43,'Tabla 239892'!$A$4:$AM$19,3,FALSE)</f>
        <v>Calle</v>
      </c>
      <c r="M43" s="16" t="str">
        <f>VLOOKUP($J43,'Tabla 239892'!$A$4:$AM$19,4,FALSE)</f>
        <v>Privada El Teco</v>
      </c>
      <c r="N43" s="16">
        <f>VLOOKUP($J43,'Tabla 239892'!$A$4:$AM$19,5,FALSE)</f>
        <v>169</v>
      </c>
      <c r="O43" s="16">
        <f>VLOOKUP($J43,'Tabla 239892'!$A$4:$AM$19,6,FALSE)</f>
        <v>0</v>
      </c>
      <c r="P43" s="16" t="str">
        <f>VLOOKUP($J43,'Tabla 239892'!$A$4:$AM$19,7,FALSE)</f>
        <v>Colonia</v>
      </c>
      <c r="Q43" s="16" t="str">
        <f>VLOOKUP($J43,'Tabla 239892'!$A$4:$AM$19,8,FALSE)</f>
        <v>Jerico</v>
      </c>
      <c r="R43" s="16">
        <f>VLOOKUP($J43,'Tabla 239892'!$A$4:$AM$19,9,FALSE)</f>
        <v>109</v>
      </c>
      <c r="S43" s="16" t="str">
        <f>VLOOKUP($J43,'Tabla 239892'!$A$4:$AM$19,10,FALSE)</f>
        <v>Zamora</v>
      </c>
      <c r="T43" s="16">
        <f>VLOOKUP($J43,'Tabla 239892'!$A$4:$AM$19,11,FALSE)</f>
        <v>109</v>
      </c>
      <c r="U43" s="16" t="str">
        <f>VLOOKUP($J43,'Tabla 239892'!$A$4:$AM$19,12,FALSE)</f>
        <v>Zamora</v>
      </c>
      <c r="V43" s="16">
        <f>VLOOKUP($J43,'Tabla 239892'!$A$4:$AM$19,13,FALSE)</f>
        <v>16</v>
      </c>
      <c r="W43" s="16" t="str">
        <f>VLOOKUP($J43,'Tabla 239892'!$A$4:$AM$19,14,FALSE)</f>
        <v>Michoacán</v>
      </c>
      <c r="X43" s="16">
        <f>VLOOKUP($J43,'Tabla 239892'!$A$4:$AM$19,15,FALSE)</f>
        <v>59620</v>
      </c>
      <c r="Y43" s="16" t="str">
        <f>VLOOKUP($J43,'Tabla 239892'!$A$4:$AM$19,16,FALSE)</f>
        <v>Soledad Salcedo Mora</v>
      </c>
      <c r="Z43" s="16" t="str">
        <f>VLOOKUP($J43,'Tabla 239892'!$A$4:$AM$19,17,FALSE)</f>
        <v>Lunes, Martes y Miercoles de 10:00 a 13:00 horas y Marte y Jueves de 16:00 a 18:00 </v>
      </c>
      <c r="AA43" s="18">
        <v>30</v>
      </c>
      <c r="AB43" s="18" t="s">
        <v>353</v>
      </c>
      <c r="AC43" s="16">
        <v>9</v>
      </c>
      <c r="AD43" s="16" t="str">
        <f>VLOOKUP($AC43,'Tabla 239893'!$A$4:$AN$19,2,FALSE)</f>
        <v>Local Privada El Teco</v>
      </c>
      <c r="AE43" s="18" t="s">
        <v>243</v>
      </c>
      <c r="AF43" s="16" t="s">
        <v>355</v>
      </c>
      <c r="AG43" s="16">
        <v>1</v>
      </c>
      <c r="AH43" s="16" t="str">
        <f>VLOOKUP($AG43,'Tabla 239892'!$A$4:$AM$19,2,FALSE)</f>
        <v>                                   DIF                                                                                                                                                 </v>
      </c>
      <c r="AI43" s="16" t="str">
        <f>VLOOKUP($AG43,'Tabla 239892'!$A$4:$AM$19,3,FALSE)</f>
        <v>Calle</v>
      </c>
      <c r="AJ43" s="16" t="str">
        <f>VLOOKUP($AG43,'Tabla 239892'!$A$4:$AM$19,4,FALSE)</f>
        <v>Obrero</v>
      </c>
      <c r="AK43" s="16">
        <f>VLOOKUP($AG43,'Tabla 239892'!$A$4:$AM$19,5,FALSE)</f>
        <v>746</v>
      </c>
      <c r="AL43" s="16">
        <f>VLOOKUP($AG43,'Tabla 239892'!$A$4:$AM$19,6,FALSE)</f>
        <v>0</v>
      </c>
      <c r="AM43" s="16" t="str">
        <f>VLOOKUP($AG43,'Tabla 239892'!$A$4:$AM$19,7,FALSE)</f>
        <v>Colonia</v>
      </c>
      <c r="AN43" s="16" t="str">
        <f>VLOOKUP($AG43,'Tabla 239892'!$A$4:$AM$19,8,FALSE)</f>
        <v>Las Fuentes</v>
      </c>
      <c r="AO43" s="16">
        <f>VLOOKUP($AG43,'Tabla 239892'!$A$4:$AM$19,9,FALSE)</f>
        <v>109</v>
      </c>
      <c r="AP43" s="16" t="str">
        <f>VLOOKUP($AG43,'Tabla 239892'!$A$4:$AM$19,10,FALSE)</f>
        <v>Zamora</v>
      </c>
      <c r="AQ43" s="16">
        <f>VLOOKUP($AG43,'Tabla 239892'!$A$4:$AM$19,11,FALSE)</f>
        <v>109</v>
      </c>
      <c r="AR43" s="16" t="str">
        <f>VLOOKUP($AG43,'Tabla 239892'!$A$4:$AM$19,12,FALSE)</f>
        <v>Zamora</v>
      </c>
      <c r="AS43" s="16">
        <f>VLOOKUP($AG43,'Tabla 239892'!$A$4:$AM$19,13,FALSE)</f>
        <v>16</v>
      </c>
      <c r="AT43" s="16" t="str">
        <f>VLOOKUP($AG43,'Tabla 239892'!$A$4:$AM$19,14,FALSE)</f>
        <v>Michoacán</v>
      </c>
      <c r="AU43" s="16">
        <f>VLOOKUP($AG43,'Tabla 239892'!$A$4:$AM$19,15,FALSE)</f>
        <v>59699</v>
      </c>
      <c r="AV43" s="16" t="str">
        <f>VLOOKUP($AG43,'Tabla 239892'!$A$4:$AM$19,16,FALSE)</f>
        <v>Ivan de Jesus Martínez Vega</v>
      </c>
      <c r="AW43" s="16" t="str">
        <f>VLOOKUP($AG43,'Tabla 239892'!$A$4:$AM$19,17,FALSE)</f>
        <v>Lunes a Viernes de 8:00 a 15:00 horas </v>
      </c>
      <c r="AX43" s="18" t="s">
        <v>353</v>
      </c>
      <c r="AY43" s="18" t="s">
        <v>353</v>
      </c>
      <c r="AZ43" s="17">
        <v>42846</v>
      </c>
      <c r="BA43" s="16" t="s">
        <v>268</v>
      </c>
      <c r="BB43" s="16">
        <v>2017</v>
      </c>
      <c r="BC43" s="17">
        <v>42859</v>
      </c>
      <c r="BD43" s="18" t="s">
        <v>319</v>
      </c>
    </row>
    <row r="44" spans="1:56" ht="106.5" customHeight="1">
      <c r="A44" s="16" t="s">
        <v>352</v>
      </c>
      <c r="B44" s="18" t="s">
        <v>320</v>
      </c>
      <c r="C44" s="18" t="s">
        <v>223</v>
      </c>
      <c r="D44" s="18" t="s">
        <v>321</v>
      </c>
      <c r="E44" s="16" t="s">
        <v>1</v>
      </c>
      <c r="F44" s="18" t="s">
        <v>406</v>
      </c>
      <c r="G44" s="22" t="s">
        <v>353</v>
      </c>
      <c r="H44" s="18" t="s">
        <v>353</v>
      </c>
      <c r="I44" s="18" t="s">
        <v>224</v>
      </c>
      <c r="J44" s="18">
        <v>10</v>
      </c>
      <c r="K44" s="16" t="str">
        <f>VLOOKUP($J44,'Tabla 239892'!$A$4:$AM$19,2,FALSE)</f>
        <v>Local </v>
      </c>
      <c r="L44" s="16" t="str">
        <f>VLOOKUP($J44,'Tabla 239892'!$A$4:$AM$19,3,FALSE)</f>
        <v>Calle</v>
      </c>
      <c r="M44" s="16" t="str">
        <f>VLOOKUP($J44,'Tabla 239892'!$A$4:$AM$19,4,FALSE)</f>
        <v>Lerdo de Tejada</v>
      </c>
      <c r="N44" s="16" t="str">
        <f>VLOOKUP($J44,'Tabla 239892'!$A$4:$AM$19,5,FALSE)</f>
        <v>s/n</v>
      </c>
      <c r="O44" s="16">
        <f>VLOOKUP($J44,'Tabla 239892'!$A$4:$AM$19,6,FALSE)</f>
        <v>0</v>
      </c>
      <c r="P44" s="16" t="str">
        <f>VLOOKUP($J44,'Tabla 239892'!$A$4:$AM$19,7,FALSE)</f>
        <v>Colonia</v>
      </c>
      <c r="Q44" s="16" t="str">
        <f>VLOOKUP($J44,'Tabla 239892'!$A$4:$AM$19,8,FALSE)</f>
        <v>El Porvenir</v>
      </c>
      <c r="R44" s="16">
        <f>VLOOKUP($J44,'Tabla 239892'!$A$4:$AM$19,9,FALSE)</f>
        <v>109</v>
      </c>
      <c r="S44" s="16" t="str">
        <f>VLOOKUP($J44,'Tabla 239892'!$A$4:$AM$19,10,FALSE)</f>
        <v>Zamora</v>
      </c>
      <c r="T44" s="16">
        <f>VLOOKUP($J44,'Tabla 239892'!$A$4:$AM$19,11,FALSE)</f>
        <v>109</v>
      </c>
      <c r="U44" s="16" t="str">
        <f>VLOOKUP($J44,'Tabla 239892'!$A$4:$AM$19,12,FALSE)</f>
        <v>Zamora</v>
      </c>
      <c r="V44" s="16">
        <f>VLOOKUP($J44,'Tabla 239892'!$A$4:$AM$19,13,FALSE)</f>
        <v>16</v>
      </c>
      <c r="W44" s="16" t="str">
        <f>VLOOKUP($J44,'Tabla 239892'!$A$4:$AM$19,14,FALSE)</f>
        <v>Michoacán</v>
      </c>
      <c r="X44" s="16">
        <f>VLOOKUP($J44,'Tabla 239892'!$A$4:$AM$19,15,FALSE)</f>
        <v>59610</v>
      </c>
      <c r="Y44" s="16" t="str">
        <f>VLOOKUP($J44,'Tabla 239892'!$A$4:$AM$19,16,FALSE)</f>
        <v>Soledad Salcedo Mora</v>
      </c>
      <c r="Z44" s="16" t="str">
        <f>VLOOKUP($J44,'Tabla 239892'!$A$4:$AM$19,17,FALSE)</f>
        <v>Lunes, Martes y Miercoles de 10:00 a 13:00 horas y Marte y Jueves de 16:00 a 18:00 </v>
      </c>
      <c r="AA44" s="18">
        <v>30</v>
      </c>
      <c r="AB44" s="18" t="s">
        <v>353</v>
      </c>
      <c r="AC44" s="16">
        <v>9</v>
      </c>
      <c r="AD44" s="16" t="str">
        <f>VLOOKUP($AC44,'Tabla 239893'!$A$4:$AN$19,2,FALSE)</f>
        <v>Local Privada El Teco</v>
      </c>
      <c r="AE44" s="18" t="s">
        <v>243</v>
      </c>
      <c r="AF44" s="16" t="s">
        <v>355</v>
      </c>
      <c r="AG44" s="16">
        <v>1</v>
      </c>
      <c r="AH44" s="16" t="str">
        <f>VLOOKUP($AG44,'Tabla 239892'!$A$4:$AM$19,2,FALSE)</f>
        <v>                                   DIF                                                                                                                                                 </v>
      </c>
      <c r="AI44" s="16" t="str">
        <f>VLOOKUP($AG44,'Tabla 239892'!$A$4:$AM$19,3,FALSE)</f>
        <v>Calle</v>
      </c>
      <c r="AJ44" s="16" t="str">
        <f>VLOOKUP($AG44,'Tabla 239892'!$A$4:$AM$19,4,FALSE)</f>
        <v>Obrero</v>
      </c>
      <c r="AK44" s="16">
        <f>VLOOKUP($AG44,'Tabla 239892'!$A$4:$AM$19,5,FALSE)</f>
        <v>746</v>
      </c>
      <c r="AL44" s="16">
        <f>VLOOKUP($AG44,'Tabla 239892'!$A$4:$AM$19,6,FALSE)</f>
        <v>0</v>
      </c>
      <c r="AM44" s="16" t="str">
        <f>VLOOKUP($AG44,'Tabla 239892'!$A$4:$AM$19,7,FALSE)</f>
        <v>Colonia</v>
      </c>
      <c r="AN44" s="16" t="str">
        <f>VLOOKUP($AG44,'Tabla 239892'!$A$4:$AM$19,8,FALSE)</f>
        <v>Las Fuentes</v>
      </c>
      <c r="AO44" s="16">
        <f>VLOOKUP($AG44,'Tabla 239892'!$A$4:$AM$19,9,FALSE)</f>
        <v>109</v>
      </c>
      <c r="AP44" s="16" t="str">
        <f>VLOOKUP($AG44,'Tabla 239892'!$A$4:$AM$19,10,FALSE)</f>
        <v>Zamora</v>
      </c>
      <c r="AQ44" s="16">
        <f>VLOOKUP($AG44,'Tabla 239892'!$A$4:$AM$19,11,FALSE)</f>
        <v>109</v>
      </c>
      <c r="AR44" s="16" t="str">
        <f>VLOOKUP($AG44,'Tabla 239892'!$A$4:$AM$19,12,FALSE)</f>
        <v>Zamora</v>
      </c>
      <c r="AS44" s="16">
        <f>VLOOKUP($AG44,'Tabla 239892'!$A$4:$AM$19,13,FALSE)</f>
        <v>16</v>
      </c>
      <c r="AT44" s="16" t="str">
        <f>VLOOKUP($AG44,'Tabla 239892'!$A$4:$AM$19,14,FALSE)</f>
        <v>Michoacán</v>
      </c>
      <c r="AU44" s="16">
        <f>VLOOKUP($AG44,'Tabla 239892'!$A$4:$AM$19,15,FALSE)</f>
        <v>59699</v>
      </c>
      <c r="AV44" s="16" t="str">
        <f>VLOOKUP($AG44,'Tabla 239892'!$A$4:$AM$19,16,FALSE)</f>
        <v>Ivan de Jesus Martínez Vega</v>
      </c>
      <c r="AW44" s="16" t="str">
        <f>VLOOKUP($AG44,'Tabla 239892'!$A$4:$AM$19,17,FALSE)</f>
        <v>Lunes a Viernes de 8:00 a 15:00 horas </v>
      </c>
      <c r="AX44" s="18" t="s">
        <v>353</v>
      </c>
      <c r="AY44" s="18" t="s">
        <v>353</v>
      </c>
      <c r="AZ44" s="17">
        <v>42846</v>
      </c>
      <c r="BA44" s="16" t="s">
        <v>268</v>
      </c>
      <c r="BB44" s="16">
        <v>2017</v>
      </c>
      <c r="BC44" s="17">
        <v>42859</v>
      </c>
      <c r="BD44" s="18" t="s">
        <v>319</v>
      </c>
    </row>
    <row r="45" spans="1:56" ht="106.5" customHeight="1">
      <c r="A45" s="16" t="s">
        <v>352</v>
      </c>
      <c r="B45" s="18" t="s">
        <v>320</v>
      </c>
      <c r="C45" s="18" t="s">
        <v>223</v>
      </c>
      <c r="D45" s="18" t="s">
        <v>321</v>
      </c>
      <c r="E45" s="16" t="s">
        <v>1</v>
      </c>
      <c r="F45" s="18" t="s">
        <v>406</v>
      </c>
      <c r="G45" s="22" t="s">
        <v>353</v>
      </c>
      <c r="H45" s="18" t="s">
        <v>353</v>
      </c>
      <c r="I45" s="18" t="s">
        <v>224</v>
      </c>
      <c r="J45" s="18">
        <v>11</v>
      </c>
      <c r="K45" s="16" t="str">
        <f>VLOOKUP($J45,'Tabla 239892'!$A$4:$AM$19,2,FALSE)</f>
        <v>Local </v>
      </c>
      <c r="L45" s="16" t="str">
        <f>VLOOKUP($J45,'Tabla 239892'!$A$4:$AM$19,3,FALSE)</f>
        <v>Calle</v>
      </c>
      <c r="M45" s="16" t="str">
        <f>VLOOKUP($J45,'Tabla 239892'!$A$4:$AM$19,4,FALSE)</f>
        <v>Pino Suarez</v>
      </c>
      <c r="N45" s="16" t="str">
        <f>VLOOKUP($J45,'Tabla 239892'!$A$4:$AM$19,5,FALSE)</f>
        <v>123 norte</v>
      </c>
      <c r="O45" s="16">
        <f>VLOOKUP($J45,'Tabla 239892'!$A$4:$AM$19,6,FALSE)</f>
        <v>0</v>
      </c>
      <c r="P45" s="16" t="str">
        <f>VLOOKUP($J45,'Tabla 239892'!$A$4:$AM$19,7,FALSE)</f>
        <v>Colonia</v>
      </c>
      <c r="Q45" s="16" t="str">
        <f>VLOOKUP($J45,'Tabla 239892'!$A$4:$AM$19,8,FALSE)</f>
        <v>Centro</v>
      </c>
      <c r="R45" s="16">
        <f>VLOOKUP($J45,'Tabla 239892'!$A$4:$AM$19,9,FALSE)</f>
        <v>109</v>
      </c>
      <c r="S45" s="16" t="str">
        <f>VLOOKUP($J45,'Tabla 239892'!$A$4:$AM$19,10,FALSE)</f>
        <v>Zamora</v>
      </c>
      <c r="T45" s="16">
        <f>VLOOKUP($J45,'Tabla 239892'!$A$4:$AM$19,11,FALSE)</f>
        <v>109</v>
      </c>
      <c r="U45" s="16" t="str">
        <f>VLOOKUP($J45,'Tabla 239892'!$A$4:$AM$19,12,FALSE)</f>
        <v>Zamora</v>
      </c>
      <c r="V45" s="16">
        <f>VLOOKUP($J45,'Tabla 239892'!$A$4:$AM$19,13,FALSE)</f>
        <v>16</v>
      </c>
      <c r="W45" s="16" t="str">
        <f>VLOOKUP($J45,'Tabla 239892'!$A$4:$AM$19,14,FALSE)</f>
        <v>Michoacán</v>
      </c>
      <c r="X45" s="16">
        <f>VLOOKUP($J45,'Tabla 239892'!$A$4:$AM$19,15,FALSE)</f>
        <v>59600</v>
      </c>
      <c r="Y45" s="16" t="str">
        <f>VLOOKUP($J45,'Tabla 239892'!$A$4:$AM$19,16,FALSE)</f>
        <v>Soledad Salcedo Mora</v>
      </c>
      <c r="Z45" s="16" t="str">
        <f>VLOOKUP($J45,'Tabla 239892'!$A$4:$AM$19,17,FALSE)</f>
        <v>Lunes, Martes y Miercoles de 10:00 a 13:00 horas y Marte y Jueves de 16:00 a 18:00 </v>
      </c>
      <c r="AA45" s="18">
        <v>30</v>
      </c>
      <c r="AB45" s="18" t="s">
        <v>353</v>
      </c>
      <c r="AC45" s="16">
        <v>10</v>
      </c>
      <c r="AD45" s="16" t="str">
        <f>VLOOKUP($AC45,'Tabla 239893'!$A$4:$AN$19,2,FALSE)</f>
        <v>Local Lerdo de Tejada</v>
      </c>
      <c r="AE45" s="18" t="s">
        <v>243</v>
      </c>
      <c r="AF45" s="16" t="s">
        <v>355</v>
      </c>
      <c r="AG45" s="16">
        <v>1</v>
      </c>
      <c r="AH45" s="16" t="str">
        <f>VLOOKUP($AG45,'Tabla 239892'!$A$4:$AM$19,2,FALSE)</f>
        <v>                                   DIF                                                                                                                                                 </v>
      </c>
      <c r="AI45" s="16" t="str">
        <f>VLOOKUP($AG45,'Tabla 239892'!$A$4:$AM$19,3,FALSE)</f>
        <v>Calle</v>
      </c>
      <c r="AJ45" s="16" t="str">
        <f>VLOOKUP($AG45,'Tabla 239892'!$A$4:$AM$19,4,FALSE)</f>
        <v>Obrero</v>
      </c>
      <c r="AK45" s="16">
        <f>VLOOKUP($AG45,'Tabla 239892'!$A$4:$AM$19,5,FALSE)</f>
        <v>746</v>
      </c>
      <c r="AL45" s="16">
        <f>VLOOKUP($AG45,'Tabla 239892'!$A$4:$AM$19,6,FALSE)</f>
        <v>0</v>
      </c>
      <c r="AM45" s="16" t="str">
        <f>VLOOKUP($AG45,'Tabla 239892'!$A$4:$AM$19,7,FALSE)</f>
        <v>Colonia</v>
      </c>
      <c r="AN45" s="16" t="str">
        <f>VLOOKUP($AG45,'Tabla 239892'!$A$4:$AM$19,8,FALSE)</f>
        <v>Las Fuentes</v>
      </c>
      <c r="AO45" s="16">
        <f>VLOOKUP($AG45,'Tabla 239892'!$A$4:$AM$19,9,FALSE)</f>
        <v>109</v>
      </c>
      <c r="AP45" s="16" t="str">
        <f>VLOOKUP($AG45,'Tabla 239892'!$A$4:$AM$19,10,FALSE)</f>
        <v>Zamora</v>
      </c>
      <c r="AQ45" s="16">
        <f>VLOOKUP($AG45,'Tabla 239892'!$A$4:$AM$19,11,FALSE)</f>
        <v>109</v>
      </c>
      <c r="AR45" s="16" t="str">
        <f>VLOOKUP($AG45,'Tabla 239892'!$A$4:$AM$19,12,FALSE)</f>
        <v>Zamora</v>
      </c>
      <c r="AS45" s="16">
        <f>VLOOKUP($AG45,'Tabla 239892'!$A$4:$AM$19,13,FALSE)</f>
        <v>16</v>
      </c>
      <c r="AT45" s="16" t="str">
        <f>VLOOKUP($AG45,'Tabla 239892'!$A$4:$AM$19,14,FALSE)</f>
        <v>Michoacán</v>
      </c>
      <c r="AU45" s="16">
        <f>VLOOKUP($AG45,'Tabla 239892'!$A$4:$AM$19,15,FALSE)</f>
        <v>59699</v>
      </c>
      <c r="AV45" s="16" t="str">
        <f>VLOOKUP($AG45,'Tabla 239892'!$A$4:$AM$19,16,FALSE)</f>
        <v>Ivan de Jesus Martínez Vega</v>
      </c>
      <c r="AW45" s="16" t="str">
        <f>VLOOKUP($AG45,'Tabla 239892'!$A$4:$AM$19,17,FALSE)</f>
        <v>Lunes a Viernes de 8:00 a 15:00 horas </v>
      </c>
      <c r="AX45" s="18" t="s">
        <v>353</v>
      </c>
      <c r="AY45" s="18" t="s">
        <v>353</v>
      </c>
      <c r="AZ45" s="17">
        <v>42846</v>
      </c>
      <c r="BA45" s="16" t="s">
        <v>268</v>
      </c>
      <c r="BB45" s="16">
        <v>2017</v>
      </c>
      <c r="BC45" s="17">
        <v>42859</v>
      </c>
      <c r="BD45" s="18" t="s">
        <v>319</v>
      </c>
    </row>
    <row r="46" spans="1:56" ht="106.5" customHeight="1">
      <c r="A46" s="16" t="s">
        <v>352</v>
      </c>
      <c r="B46" s="18" t="s">
        <v>320</v>
      </c>
      <c r="C46" s="18" t="s">
        <v>223</v>
      </c>
      <c r="D46" s="18" t="s">
        <v>321</v>
      </c>
      <c r="E46" s="16" t="s">
        <v>1</v>
      </c>
      <c r="F46" s="18" t="s">
        <v>406</v>
      </c>
      <c r="G46" s="22" t="s">
        <v>353</v>
      </c>
      <c r="H46" s="18" t="s">
        <v>353</v>
      </c>
      <c r="I46" s="18" t="s">
        <v>224</v>
      </c>
      <c r="J46" s="18">
        <v>12</v>
      </c>
      <c r="K46" s="16" t="str">
        <f>VLOOKUP($J46,'Tabla 239892'!$A$4:$AM$19,2,FALSE)</f>
        <v>Local </v>
      </c>
      <c r="L46" s="16" t="str">
        <f>VLOOKUP($J46,'Tabla 239892'!$A$4:$AM$19,3,FALSE)</f>
        <v>Avenida</v>
      </c>
      <c r="M46" s="16" t="str">
        <f>VLOOKUP($J46,'Tabla 239892'!$A$4:$AM$19,4,FALSE)</f>
        <v>Juarez</v>
      </c>
      <c r="N46" s="16">
        <f>VLOOKUP($J46,'Tabla 239892'!$A$4:$AM$19,5,FALSE)</f>
        <v>140</v>
      </c>
      <c r="O46" s="16">
        <f>VLOOKUP($J46,'Tabla 239892'!$A$4:$AM$19,6,FALSE)</f>
        <v>0</v>
      </c>
      <c r="P46" s="16" t="str">
        <f>VLOOKUP($J46,'Tabla 239892'!$A$4:$AM$19,7,FALSE)</f>
        <v>Colonia</v>
      </c>
      <c r="Q46" s="16" t="str">
        <f>VLOOKUP($J46,'Tabla 239892'!$A$4:$AM$19,8,FALSE)</f>
        <v>Centro</v>
      </c>
      <c r="R46" s="16">
        <f>VLOOKUP($J46,'Tabla 239892'!$A$4:$AM$19,9,FALSE)</f>
        <v>109</v>
      </c>
      <c r="S46" s="16" t="str">
        <f>VLOOKUP($J46,'Tabla 239892'!$A$4:$AM$19,10,FALSE)</f>
        <v>Zamora</v>
      </c>
      <c r="T46" s="16">
        <f>VLOOKUP($J46,'Tabla 239892'!$A$4:$AM$19,11,FALSE)</f>
        <v>109</v>
      </c>
      <c r="U46" s="16" t="str">
        <f>VLOOKUP($J46,'Tabla 239892'!$A$4:$AM$19,12,FALSE)</f>
        <v>Zamora</v>
      </c>
      <c r="V46" s="16">
        <f>VLOOKUP($J46,'Tabla 239892'!$A$4:$AM$19,13,FALSE)</f>
        <v>16</v>
      </c>
      <c r="W46" s="16" t="str">
        <f>VLOOKUP($J46,'Tabla 239892'!$A$4:$AM$19,14,FALSE)</f>
        <v>Michoacán</v>
      </c>
      <c r="X46" s="16">
        <f>VLOOKUP($J46,'Tabla 239892'!$A$4:$AM$19,15,FALSE)</f>
        <v>59600</v>
      </c>
      <c r="Y46" s="16" t="str">
        <f>VLOOKUP($J46,'Tabla 239892'!$A$4:$AM$19,16,FALSE)</f>
        <v>Soledad Salcedo Mora</v>
      </c>
      <c r="Z46" s="16" t="str">
        <f>VLOOKUP($J46,'Tabla 239892'!$A$4:$AM$19,17,FALSE)</f>
        <v>Lunes, Martes y Miercoles de 10:00 a 13:00 horas y Marte y Jueves de 16:00 a 18:00 </v>
      </c>
      <c r="AA46" s="18">
        <v>30</v>
      </c>
      <c r="AB46" s="18" t="s">
        <v>353</v>
      </c>
      <c r="AC46" s="16">
        <v>11</v>
      </c>
      <c r="AD46" s="16" t="str">
        <f>VLOOKUP($AC46,'Tabla 239893'!$A$4:$AN$19,2,FALSE)</f>
        <v>Local Pino Suarez</v>
      </c>
      <c r="AE46" s="18" t="s">
        <v>243</v>
      </c>
      <c r="AF46" s="16" t="s">
        <v>355</v>
      </c>
      <c r="AG46" s="16">
        <v>1</v>
      </c>
      <c r="AH46" s="16" t="str">
        <f>VLOOKUP($AG46,'Tabla 239892'!$A$4:$AM$19,2,FALSE)</f>
        <v>                                   DIF                                                                                                                                                 </v>
      </c>
      <c r="AI46" s="16" t="str">
        <f>VLOOKUP($AG46,'Tabla 239892'!$A$4:$AM$19,3,FALSE)</f>
        <v>Calle</v>
      </c>
      <c r="AJ46" s="16" t="str">
        <f>VLOOKUP($AG46,'Tabla 239892'!$A$4:$AM$19,4,FALSE)</f>
        <v>Obrero</v>
      </c>
      <c r="AK46" s="16">
        <f>VLOOKUP($AG46,'Tabla 239892'!$A$4:$AM$19,5,FALSE)</f>
        <v>746</v>
      </c>
      <c r="AL46" s="16">
        <f>VLOOKUP($AG46,'Tabla 239892'!$A$4:$AM$19,6,FALSE)</f>
        <v>0</v>
      </c>
      <c r="AM46" s="16" t="str">
        <f>VLOOKUP($AG46,'Tabla 239892'!$A$4:$AM$19,7,FALSE)</f>
        <v>Colonia</v>
      </c>
      <c r="AN46" s="16" t="str">
        <f>VLOOKUP($AG46,'Tabla 239892'!$A$4:$AM$19,8,FALSE)</f>
        <v>Las Fuentes</v>
      </c>
      <c r="AO46" s="16">
        <f>VLOOKUP($AG46,'Tabla 239892'!$A$4:$AM$19,9,FALSE)</f>
        <v>109</v>
      </c>
      <c r="AP46" s="16" t="str">
        <f>VLOOKUP($AG46,'Tabla 239892'!$A$4:$AM$19,10,FALSE)</f>
        <v>Zamora</v>
      </c>
      <c r="AQ46" s="16">
        <f>VLOOKUP($AG46,'Tabla 239892'!$A$4:$AM$19,11,FALSE)</f>
        <v>109</v>
      </c>
      <c r="AR46" s="16" t="str">
        <f>VLOOKUP($AG46,'Tabla 239892'!$A$4:$AM$19,12,FALSE)</f>
        <v>Zamora</v>
      </c>
      <c r="AS46" s="16">
        <f>VLOOKUP($AG46,'Tabla 239892'!$A$4:$AM$19,13,FALSE)</f>
        <v>16</v>
      </c>
      <c r="AT46" s="16" t="str">
        <f>VLOOKUP($AG46,'Tabla 239892'!$A$4:$AM$19,14,FALSE)</f>
        <v>Michoacán</v>
      </c>
      <c r="AU46" s="16">
        <f>VLOOKUP($AG46,'Tabla 239892'!$A$4:$AM$19,15,FALSE)</f>
        <v>59699</v>
      </c>
      <c r="AV46" s="16" t="str">
        <f>VLOOKUP($AG46,'Tabla 239892'!$A$4:$AM$19,16,FALSE)</f>
        <v>Ivan de Jesus Martínez Vega</v>
      </c>
      <c r="AW46" s="16" t="str">
        <f>VLOOKUP($AG46,'Tabla 239892'!$A$4:$AM$19,17,FALSE)</f>
        <v>Lunes a Viernes de 8:00 a 15:00 horas </v>
      </c>
      <c r="AX46" s="18" t="s">
        <v>353</v>
      </c>
      <c r="AY46" s="18" t="s">
        <v>353</v>
      </c>
      <c r="AZ46" s="17">
        <v>42846</v>
      </c>
      <c r="BA46" s="16" t="s">
        <v>268</v>
      </c>
      <c r="BB46" s="16">
        <v>2017</v>
      </c>
      <c r="BC46" s="17">
        <v>42859</v>
      </c>
      <c r="BD46" s="18" t="s">
        <v>319</v>
      </c>
    </row>
    <row r="47" spans="1:56" ht="106.5" customHeight="1">
      <c r="A47" s="16" t="s">
        <v>352</v>
      </c>
      <c r="B47" s="18" t="s">
        <v>320</v>
      </c>
      <c r="C47" s="18" t="s">
        <v>223</v>
      </c>
      <c r="D47" s="18" t="s">
        <v>321</v>
      </c>
      <c r="E47" s="16" t="s">
        <v>1</v>
      </c>
      <c r="F47" s="18" t="s">
        <v>406</v>
      </c>
      <c r="G47" s="22" t="s">
        <v>353</v>
      </c>
      <c r="H47" s="18" t="s">
        <v>353</v>
      </c>
      <c r="I47" s="18" t="s">
        <v>224</v>
      </c>
      <c r="J47" s="18">
        <v>13</v>
      </c>
      <c r="K47" s="16" t="str">
        <f>VLOOKUP($J47,'Tabla 239892'!$A$4:$AM$19,2,FALSE)</f>
        <v>Local </v>
      </c>
      <c r="L47" s="16" t="str">
        <f>VLOOKUP($J47,'Tabla 239892'!$A$4:$AM$19,3,FALSE)</f>
        <v>Calle</v>
      </c>
      <c r="M47" s="16" t="str">
        <f>VLOOKUP($J47,'Tabla 239892'!$A$4:$AM$19,4,FALSE)</f>
        <v>20 de noviembre</v>
      </c>
      <c r="N47" s="16" t="str">
        <f>VLOOKUP($J47,'Tabla 239892'!$A$4:$AM$19,5,FALSE)</f>
        <v>s/n</v>
      </c>
      <c r="O47" s="16">
        <f>VLOOKUP($J47,'Tabla 239892'!$A$4:$AM$19,6,FALSE)</f>
        <v>0</v>
      </c>
      <c r="P47" s="16" t="str">
        <f>VLOOKUP($J47,'Tabla 239892'!$A$4:$AM$19,7,FALSE)</f>
        <v>Colonia</v>
      </c>
      <c r="Q47" s="16" t="str">
        <f>VLOOKUP($J47,'Tabla 239892'!$A$4:$AM$19,8,FALSE)</f>
        <v>20 de Noviembre</v>
      </c>
      <c r="R47" s="16">
        <f>VLOOKUP($J47,'Tabla 239892'!$A$4:$AM$19,9,FALSE)</f>
        <v>109</v>
      </c>
      <c r="S47" s="16" t="str">
        <f>VLOOKUP($J47,'Tabla 239892'!$A$4:$AM$19,10,FALSE)</f>
        <v>Zamora</v>
      </c>
      <c r="T47" s="16">
        <f>VLOOKUP($J47,'Tabla 239892'!$A$4:$AM$19,11,FALSE)</f>
        <v>109</v>
      </c>
      <c r="U47" s="16" t="str">
        <f>VLOOKUP($J47,'Tabla 239892'!$A$4:$AM$19,12,FALSE)</f>
        <v>Zamora</v>
      </c>
      <c r="V47" s="16">
        <f>VLOOKUP($J47,'Tabla 239892'!$A$4:$AM$19,13,FALSE)</f>
        <v>16</v>
      </c>
      <c r="W47" s="16" t="str">
        <f>VLOOKUP($J47,'Tabla 239892'!$A$4:$AM$19,14,FALSE)</f>
        <v>Michoacán</v>
      </c>
      <c r="X47" s="16">
        <f>VLOOKUP($J47,'Tabla 239892'!$A$4:$AM$19,15,FALSE)</f>
        <v>59660</v>
      </c>
      <c r="Y47" s="16" t="str">
        <f>VLOOKUP($J47,'Tabla 239892'!$A$4:$AM$19,16,FALSE)</f>
        <v>Soledad Salcedo Mora</v>
      </c>
      <c r="Z47" s="16" t="str">
        <f>VLOOKUP($J47,'Tabla 239892'!$A$4:$AM$19,17,FALSE)</f>
        <v>Lunes, Martes y Miercoles de 10:00 a 13:00 horas y Marte y Jueves de 16:00 a 18:00 </v>
      </c>
      <c r="AA47" s="18">
        <v>30</v>
      </c>
      <c r="AB47" s="18" t="s">
        <v>353</v>
      </c>
      <c r="AC47" s="16">
        <v>13</v>
      </c>
      <c r="AD47" s="16" t="str">
        <f>VLOOKUP($AC47,'Tabla 239893'!$A$4:$AN$19,2,FALSE)</f>
        <v>Local 20 de noviembre</v>
      </c>
      <c r="AE47" s="18" t="s">
        <v>243</v>
      </c>
      <c r="AF47" s="16" t="s">
        <v>355</v>
      </c>
      <c r="AG47" s="16">
        <v>1</v>
      </c>
      <c r="AH47" s="16" t="str">
        <f>VLOOKUP($AG47,'Tabla 239892'!$A$4:$AM$19,2,FALSE)</f>
        <v>                                   DIF                                                                                                                                                 </v>
      </c>
      <c r="AI47" s="16" t="str">
        <f>VLOOKUP($AG47,'Tabla 239892'!$A$4:$AM$19,3,FALSE)</f>
        <v>Calle</v>
      </c>
      <c r="AJ47" s="16" t="str">
        <f>VLOOKUP($AG47,'Tabla 239892'!$A$4:$AM$19,4,FALSE)</f>
        <v>Obrero</v>
      </c>
      <c r="AK47" s="16">
        <f>VLOOKUP($AG47,'Tabla 239892'!$A$4:$AM$19,5,FALSE)</f>
        <v>746</v>
      </c>
      <c r="AL47" s="16">
        <f>VLOOKUP($AG47,'Tabla 239892'!$A$4:$AM$19,6,FALSE)</f>
        <v>0</v>
      </c>
      <c r="AM47" s="16" t="str">
        <f>VLOOKUP($AG47,'Tabla 239892'!$A$4:$AM$19,7,FALSE)</f>
        <v>Colonia</v>
      </c>
      <c r="AN47" s="16" t="str">
        <f>VLOOKUP($AG47,'Tabla 239892'!$A$4:$AM$19,8,FALSE)</f>
        <v>Las Fuentes</v>
      </c>
      <c r="AO47" s="16">
        <f>VLOOKUP($AG47,'Tabla 239892'!$A$4:$AM$19,9,FALSE)</f>
        <v>109</v>
      </c>
      <c r="AP47" s="16" t="str">
        <f>VLOOKUP($AG47,'Tabla 239892'!$A$4:$AM$19,10,FALSE)</f>
        <v>Zamora</v>
      </c>
      <c r="AQ47" s="16">
        <f>VLOOKUP($AG47,'Tabla 239892'!$A$4:$AM$19,11,FALSE)</f>
        <v>109</v>
      </c>
      <c r="AR47" s="16" t="str">
        <f>VLOOKUP($AG47,'Tabla 239892'!$A$4:$AM$19,12,FALSE)</f>
        <v>Zamora</v>
      </c>
      <c r="AS47" s="16">
        <f>VLOOKUP($AG47,'Tabla 239892'!$A$4:$AM$19,13,FALSE)</f>
        <v>16</v>
      </c>
      <c r="AT47" s="16" t="str">
        <f>VLOOKUP($AG47,'Tabla 239892'!$A$4:$AM$19,14,FALSE)</f>
        <v>Michoacán</v>
      </c>
      <c r="AU47" s="16">
        <f>VLOOKUP($AG47,'Tabla 239892'!$A$4:$AM$19,15,FALSE)</f>
        <v>59699</v>
      </c>
      <c r="AV47" s="16" t="str">
        <f>VLOOKUP($AG47,'Tabla 239892'!$A$4:$AM$19,16,FALSE)</f>
        <v>Ivan de Jesus Martínez Vega</v>
      </c>
      <c r="AW47" s="16" t="str">
        <f>VLOOKUP($AG47,'Tabla 239892'!$A$4:$AM$19,17,FALSE)</f>
        <v>Lunes a Viernes de 8:00 a 15:00 horas </v>
      </c>
      <c r="AX47" s="18" t="s">
        <v>353</v>
      </c>
      <c r="AY47" s="18" t="s">
        <v>353</v>
      </c>
      <c r="AZ47" s="17">
        <v>42846</v>
      </c>
      <c r="BA47" s="16" t="s">
        <v>268</v>
      </c>
      <c r="BB47" s="16">
        <v>2017</v>
      </c>
      <c r="BC47" s="17">
        <v>42859</v>
      </c>
      <c r="BD47" s="18" t="s">
        <v>319</v>
      </c>
    </row>
    <row r="48" spans="1:56" ht="106.5" customHeight="1">
      <c r="A48" s="16" t="s">
        <v>352</v>
      </c>
      <c r="B48" s="18" t="s">
        <v>320</v>
      </c>
      <c r="C48" s="18" t="s">
        <v>223</v>
      </c>
      <c r="D48" s="18" t="s">
        <v>321</v>
      </c>
      <c r="E48" s="16" t="s">
        <v>1</v>
      </c>
      <c r="F48" s="18" t="s">
        <v>406</v>
      </c>
      <c r="G48" s="22" t="s">
        <v>353</v>
      </c>
      <c r="H48" s="18" t="s">
        <v>353</v>
      </c>
      <c r="I48" s="18" t="s">
        <v>224</v>
      </c>
      <c r="J48" s="18">
        <v>14</v>
      </c>
      <c r="K48" s="16" t="str">
        <f>VLOOKUP($J48,'Tabla 239892'!$A$4:$AM$19,2,FALSE)</f>
        <v>Local </v>
      </c>
      <c r="L48" s="16" t="str">
        <f>VLOOKUP($J48,'Tabla 239892'!$A$4:$AM$19,3,FALSE)</f>
        <v>Calle</v>
      </c>
      <c r="M48" s="16" t="str">
        <f>VLOOKUP($J48,'Tabla 239892'!$A$4:$AM$19,4,FALSE)</f>
        <v>Jazmin</v>
      </c>
      <c r="N48" s="16" t="str">
        <f>VLOOKUP($J48,'Tabla 239892'!$A$4:$AM$19,5,FALSE)</f>
        <v>s/n</v>
      </c>
      <c r="O48" s="16">
        <f>VLOOKUP($J48,'Tabla 239892'!$A$4:$AM$19,6,FALSE)</f>
        <v>0</v>
      </c>
      <c r="P48" s="16" t="str">
        <f>VLOOKUP($J48,'Tabla 239892'!$A$4:$AM$19,7,FALSE)</f>
        <v>Colonia</v>
      </c>
      <c r="Q48" s="16" t="str">
        <f>VLOOKUP($J48,'Tabla 239892'!$A$4:$AM$19,8,FALSE)</f>
        <v>La Rinconada</v>
      </c>
      <c r="R48" s="16">
        <f>VLOOKUP($J48,'Tabla 239892'!$A$4:$AM$19,9,FALSE)</f>
        <v>109</v>
      </c>
      <c r="S48" s="16" t="str">
        <f>VLOOKUP($J48,'Tabla 239892'!$A$4:$AM$19,10,FALSE)</f>
        <v>Zamora</v>
      </c>
      <c r="T48" s="16">
        <f>VLOOKUP($J48,'Tabla 239892'!$A$4:$AM$19,11,FALSE)</f>
        <v>109</v>
      </c>
      <c r="U48" s="16" t="str">
        <f>VLOOKUP($J48,'Tabla 239892'!$A$4:$AM$19,12,FALSE)</f>
        <v>Zamora</v>
      </c>
      <c r="V48" s="16">
        <f>VLOOKUP($J48,'Tabla 239892'!$A$4:$AM$19,13,FALSE)</f>
        <v>16</v>
      </c>
      <c r="W48" s="16" t="str">
        <f>VLOOKUP($J48,'Tabla 239892'!$A$4:$AM$19,14,FALSE)</f>
        <v>Michoacán</v>
      </c>
      <c r="X48" s="16">
        <f>VLOOKUP($J48,'Tabla 239892'!$A$4:$AM$19,15,FALSE)</f>
        <v>59724</v>
      </c>
      <c r="Y48" s="16" t="str">
        <f>VLOOKUP($J48,'Tabla 239892'!$A$4:$AM$19,16,FALSE)</f>
        <v>Soledad Salcedo Mora</v>
      </c>
      <c r="Z48" s="16" t="str">
        <f>VLOOKUP($J48,'Tabla 239892'!$A$4:$AM$19,17,FALSE)</f>
        <v>Lunes, Martes y Miercoles de 10:00 a 13:00 horas y Marte y Jueves de 16:00 a 18:00 </v>
      </c>
      <c r="AA48" s="18">
        <v>30</v>
      </c>
      <c r="AB48" s="18" t="s">
        <v>353</v>
      </c>
      <c r="AC48" s="16">
        <v>14</v>
      </c>
      <c r="AD48" s="16" t="str">
        <f>VLOOKUP($AC48,'Tabla 239893'!$A$4:$AN$19,2,FALSE)</f>
        <v>Local Jazmin</v>
      </c>
      <c r="AE48" s="18" t="s">
        <v>243</v>
      </c>
      <c r="AF48" s="16" t="s">
        <v>355</v>
      </c>
      <c r="AG48" s="16">
        <v>1</v>
      </c>
      <c r="AH48" s="16" t="str">
        <f>VLOOKUP($AG48,'Tabla 239892'!$A$4:$AM$19,2,FALSE)</f>
        <v>                                   DIF                                                                                                                                                 </v>
      </c>
      <c r="AI48" s="16" t="str">
        <f>VLOOKUP($AG48,'Tabla 239892'!$A$4:$AM$19,3,FALSE)</f>
        <v>Calle</v>
      </c>
      <c r="AJ48" s="16" t="str">
        <f>VLOOKUP($AG48,'Tabla 239892'!$A$4:$AM$19,4,FALSE)</f>
        <v>Obrero</v>
      </c>
      <c r="AK48" s="16">
        <f>VLOOKUP($AG48,'Tabla 239892'!$A$4:$AM$19,5,FALSE)</f>
        <v>746</v>
      </c>
      <c r="AL48" s="16">
        <f>VLOOKUP($AG48,'Tabla 239892'!$A$4:$AM$19,6,FALSE)</f>
        <v>0</v>
      </c>
      <c r="AM48" s="16" t="str">
        <f>VLOOKUP($AG48,'Tabla 239892'!$A$4:$AM$19,7,FALSE)</f>
        <v>Colonia</v>
      </c>
      <c r="AN48" s="16" t="str">
        <f>VLOOKUP($AG48,'Tabla 239892'!$A$4:$AM$19,8,FALSE)</f>
        <v>Las Fuentes</v>
      </c>
      <c r="AO48" s="16">
        <f>VLOOKUP($AG48,'Tabla 239892'!$A$4:$AM$19,9,FALSE)</f>
        <v>109</v>
      </c>
      <c r="AP48" s="16" t="str">
        <f>VLOOKUP($AG48,'Tabla 239892'!$A$4:$AM$19,10,FALSE)</f>
        <v>Zamora</v>
      </c>
      <c r="AQ48" s="16">
        <f>VLOOKUP($AG48,'Tabla 239892'!$A$4:$AM$19,11,FALSE)</f>
        <v>109</v>
      </c>
      <c r="AR48" s="16" t="str">
        <f>VLOOKUP($AG48,'Tabla 239892'!$A$4:$AM$19,12,FALSE)</f>
        <v>Zamora</v>
      </c>
      <c r="AS48" s="16">
        <f>VLOOKUP($AG48,'Tabla 239892'!$A$4:$AM$19,13,FALSE)</f>
        <v>16</v>
      </c>
      <c r="AT48" s="16" t="str">
        <f>VLOOKUP($AG48,'Tabla 239892'!$A$4:$AM$19,14,FALSE)</f>
        <v>Michoacán</v>
      </c>
      <c r="AU48" s="16">
        <f>VLOOKUP($AG48,'Tabla 239892'!$A$4:$AM$19,15,FALSE)</f>
        <v>59699</v>
      </c>
      <c r="AV48" s="16" t="str">
        <f>VLOOKUP($AG48,'Tabla 239892'!$A$4:$AM$19,16,FALSE)</f>
        <v>Ivan de Jesus Martínez Vega</v>
      </c>
      <c r="AW48" s="16" t="str">
        <f>VLOOKUP($AG48,'Tabla 239892'!$A$4:$AM$19,17,FALSE)</f>
        <v>Lunes a Viernes de 8:00 a 15:00 horas </v>
      </c>
      <c r="AX48" s="18" t="s">
        <v>353</v>
      </c>
      <c r="AY48" s="18" t="s">
        <v>353</v>
      </c>
      <c r="AZ48" s="17">
        <v>42846</v>
      </c>
      <c r="BA48" s="16" t="s">
        <v>268</v>
      </c>
      <c r="BB48" s="16">
        <v>2017</v>
      </c>
      <c r="BC48" s="17">
        <v>42859</v>
      </c>
      <c r="BD48" s="18" t="s">
        <v>319</v>
      </c>
    </row>
    <row r="49" spans="1:56" ht="106.5" customHeight="1">
      <c r="A49" s="16" t="s">
        <v>352</v>
      </c>
      <c r="B49" s="18" t="s">
        <v>335</v>
      </c>
      <c r="C49" s="18" t="s">
        <v>223</v>
      </c>
      <c r="D49" s="18" t="s">
        <v>336</v>
      </c>
      <c r="E49" s="16" t="s">
        <v>1</v>
      </c>
      <c r="F49" s="18" t="s">
        <v>405</v>
      </c>
      <c r="G49" s="22" t="s">
        <v>353</v>
      </c>
      <c r="H49" s="18" t="s">
        <v>353</v>
      </c>
      <c r="I49" s="18" t="s">
        <v>224</v>
      </c>
      <c r="J49" s="18">
        <v>1</v>
      </c>
      <c r="K49" s="16" t="str">
        <f>VLOOKUP($J49,'Tabla 239892'!$A$4:$AM$19,2,FALSE)</f>
        <v>                                   DIF                                                                                                                                                 </v>
      </c>
      <c r="L49" s="16" t="str">
        <f>VLOOKUP($J49,'Tabla 239892'!$A$4:$AM$19,3,FALSE)</f>
        <v>Calle</v>
      </c>
      <c r="M49" s="16" t="str">
        <f>VLOOKUP($J49,'Tabla 239892'!$A$4:$AM$19,4,FALSE)</f>
        <v>Obrero</v>
      </c>
      <c r="N49" s="16">
        <f>VLOOKUP($J49,'Tabla 239892'!$A$4:$AM$19,5,FALSE)</f>
        <v>746</v>
      </c>
      <c r="O49" s="16">
        <f>VLOOKUP($J49,'Tabla 239892'!$A$4:$AM$19,6,FALSE)</f>
        <v>0</v>
      </c>
      <c r="P49" s="16" t="str">
        <f>VLOOKUP($J49,'Tabla 239892'!$A$4:$AM$19,7,FALSE)</f>
        <v>Colonia</v>
      </c>
      <c r="Q49" s="16" t="str">
        <f>VLOOKUP($J49,'Tabla 239892'!$A$4:$AM$19,8,FALSE)</f>
        <v>Las Fuentes</v>
      </c>
      <c r="R49" s="16">
        <f>VLOOKUP($J49,'Tabla 239892'!$A$4:$AM$19,9,FALSE)</f>
        <v>109</v>
      </c>
      <c r="S49" s="16" t="str">
        <f>VLOOKUP($J49,'Tabla 239892'!$A$4:$AM$19,10,FALSE)</f>
        <v>Zamora</v>
      </c>
      <c r="T49" s="16">
        <f>VLOOKUP($J49,'Tabla 239892'!$A$4:$AM$19,11,FALSE)</f>
        <v>109</v>
      </c>
      <c r="U49" s="16" t="str">
        <f>VLOOKUP($J49,'Tabla 239892'!$A$4:$AM$19,12,FALSE)</f>
        <v>Zamora</v>
      </c>
      <c r="V49" s="16">
        <f>VLOOKUP($J49,'Tabla 239892'!$A$4:$AM$19,13,FALSE)</f>
        <v>16</v>
      </c>
      <c r="W49" s="16" t="str">
        <f>VLOOKUP($J49,'Tabla 239892'!$A$4:$AM$19,14,FALSE)</f>
        <v>Michoacán</v>
      </c>
      <c r="X49" s="16">
        <f>VLOOKUP($J49,'Tabla 239892'!$A$4:$AM$19,15,FALSE)</f>
        <v>59699</v>
      </c>
      <c r="Y49" s="16" t="str">
        <f>VLOOKUP($J49,'Tabla 239892'!$A$4:$AM$19,16,FALSE)</f>
        <v>Ivan de Jesus Martínez Vega</v>
      </c>
      <c r="Z49" s="16" t="str">
        <f>VLOOKUP($J49,'Tabla 239892'!$A$4:$AM$19,17,FALSE)</f>
        <v>Lunes a Viernes de 8:00 a 15:00 horas </v>
      </c>
      <c r="AA49" s="18">
        <v>30</v>
      </c>
      <c r="AB49" s="18" t="s">
        <v>353</v>
      </c>
      <c r="AC49" s="18" t="s">
        <v>353</v>
      </c>
      <c r="AD49" s="16" t="str">
        <f>VLOOKUP($AC49,'Tabla 239893'!$A$4:$AN$19,2,FALSE)</f>
        <v>ND</v>
      </c>
      <c r="AE49" s="18" t="s">
        <v>243</v>
      </c>
      <c r="AF49" s="16" t="s">
        <v>355</v>
      </c>
      <c r="AG49" s="16">
        <v>1</v>
      </c>
      <c r="AH49" s="16" t="str">
        <f>VLOOKUP($AG49,'Tabla 239892'!$A$4:$AM$19,2,FALSE)</f>
        <v>                                   DIF                                                                                                                                                 </v>
      </c>
      <c r="AI49" s="16" t="str">
        <f>VLOOKUP($AG49,'Tabla 239892'!$A$4:$AM$19,3,FALSE)</f>
        <v>Calle</v>
      </c>
      <c r="AJ49" s="16" t="str">
        <f>VLOOKUP($AG49,'Tabla 239892'!$A$4:$AM$19,4,FALSE)</f>
        <v>Obrero</v>
      </c>
      <c r="AK49" s="16">
        <f>VLOOKUP($AG49,'Tabla 239892'!$A$4:$AM$19,5,FALSE)</f>
        <v>746</v>
      </c>
      <c r="AL49" s="16">
        <f>VLOOKUP($AG49,'Tabla 239892'!$A$4:$AM$19,6,FALSE)</f>
        <v>0</v>
      </c>
      <c r="AM49" s="16" t="str">
        <f>VLOOKUP($AG49,'Tabla 239892'!$A$4:$AM$19,7,FALSE)</f>
        <v>Colonia</v>
      </c>
      <c r="AN49" s="16" t="str">
        <f>VLOOKUP($AG49,'Tabla 239892'!$A$4:$AM$19,8,FALSE)</f>
        <v>Las Fuentes</v>
      </c>
      <c r="AO49" s="16">
        <f>VLOOKUP($AG49,'Tabla 239892'!$A$4:$AM$19,9,FALSE)</f>
        <v>109</v>
      </c>
      <c r="AP49" s="16" t="str">
        <f>VLOOKUP($AG49,'Tabla 239892'!$A$4:$AM$19,10,FALSE)</f>
        <v>Zamora</v>
      </c>
      <c r="AQ49" s="16">
        <f>VLOOKUP($AG49,'Tabla 239892'!$A$4:$AM$19,11,FALSE)</f>
        <v>109</v>
      </c>
      <c r="AR49" s="16" t="str">
        <f>VLOOKUP($AG49,'Tabla 239892'!$A$4:$AM$19,12,FALSE)</f>
        <v>Zamora</v>
      </c>
      <c r="AS49" s="16">
        <f>VLOOKUP($AG49,'Tabla 239892'!$A$4:$AM$19,13,FALSE)</f>
        <v>16</v>
      </c>
      <c r="AT49" s="16" t="str">
        <f>VLOOKUP($AG49,'Tabla 239892'!$A$4:$AM$19,14,FALSE)</f>
        <v>Michoacán</v>
      </c>
      <c r="AU49" s="16">
        <f>VLOOKUP($AG49,'Tabla 239892'!$A$4:$AM$19,15,FALSE)</f>
        <v>59699</v>
      </c>
      <c r="AV49" s="16" t="str">
        <f>VLOOKUP($AG49,'Tabla 239892'!$A$4:$AM$19,16,FALSE)</f>
        <v>Ivan de Jesus Martínez Vega</v>
      </c>
      <c r="AW49" s="16" t="str">
        <f>VLOOKUP($AG49,'Tabla 239892'!$A$4:$AM$19,17,FALSE)</f>
        <v>Lunes a Viernes de 8:00 a 15:00 horas </v>
      </c>
      <c r="AX49" s="18" t="s">
        <v>353</v>
      </c>
      <c r="AY49" s="18" t="s">
        <v>353</v>
      </c>
      <c r="AZ49" s="17">
        <v>42846</v>
      </c>
      <c r="BA49" s="16" t="s">
        <v>268</v>
      </c>
      <c r="BB49" s="16">
        <v>2017</v>
      </c>
      <c r="BC49" s="17">
        <v>42859</v>
      </c>
      <c r="BD49" s="18" t="s">
        <v>319</v>
      </c>
    </row>
    <row r="50" spans="1:56" ht="106.5" customHeight="1">
      <c r="A50" s="16" t="s">
        <v>352</v>
      </c>
      <c r="B50" s="18" t="s">
        <v>335</v>
      </c>
      <c r="C50" s="18" t="s">
        <v>223</v>
      </c>
      <c r="D50" s="18" t="s">
        <v>336</v>
      </c>
      <c r="E50" s="16" t="s">
        <v>1</v>
      </c>
      <c r="F50" s="18" t="s">
        <v>406</v>
      </c>
      <c r="G50" s="22" t="s">
        <v>353</v>
      </c>
      <c r="H50" s="18" t="s">
        <v>353</v>
      </c>
      <c r="I50" s="18" t="s">
        <v>224</v>
      </c>
      <c r="J50" s="18">
        <v>11</v>
      </c>
      <c r="K50" s="16" t="str">
        <f>VLOOKUP($J50,'Tabla 239892'!$A$4:$AM$19,2,FALSE)</f>
        <v>Local </v>
      </c>
      <c r="L50" s="16" t="str">
        <f>VLOOKUP($J50,'Tabla 239892'!$A$4:$AM$19,3,FALSE)</f>
        <v>Calle</v>
      </c>
      <c r="M50" s="16" t="str">
        <f>VLOOKUP($J50,'Tabla 239892'!$A$4:$AM$19,4,FALSE)</f>
        <v>Pino Suarez</v>
      </c>
      <c r="N50" s="16" t="str">
        <f>VLOOKUP($J50,'Tabla 239892'!$A$4:$AM$19,5,FALSE)</f>
        <v>123 norte</v>
      </c>
      <c r="O50" s="16">
        <f>VLOOKUP($J50,'Tabla 239892'!$A$4:$AM$19,6,FALSE)</f>
        <v>0</v>
      </c>
      <c r="P50" s="16" t="str">
        <f>VLOOKUP($J50,'Tabla 239892'!$A$4:$AM$19,7,FALSE)</f>
        <v>Colonia</v>
      </c>
      <c r="Q50" s="16" t="str">
        <f>VLOOKUP($J50,'Tabla 239892'!$A$4:$AM$19,8,FALSE)</f>
        <v>Centro</v>
      </c>
      <c r="R50" s="16">
        <f>VLOOKUP($J50,'Tabla 239892'!$A$4:$AM$19,9,FALSE)</f>
        <v>109</v>
      </c>
      <c r="S50" s="16" t="str">
        <f>VLOOKUP($J50,'Tabla 239892'!$A$4:$AM$19,10,FALSE)</f>
        <v>Zamora</v>
      </c>
      <c r="T50" s="16">
        <f>VLOOKUP($J50,'Tabla 239892'!$A$4:$AM$19,11,FALSE)</f>
        <v>109</v>
      </c>
      <c r="U50" s="16" t="str">
        <f>VLOOKUP($J50,'Tabla 239892'!$A$4:$AM$19,12,FALSE)</f>
        <v>Zamora</v>
      </c>
      <c r="V50" s="16">
        <f>VLOOKUP($J50,'Tabla 239892'!$A$4:$AM$19,13,FALSE)</f>
        <v>16</v>
      </c>
      <c r="W50" s="16" t="str">
        <f>VLOOKUP($J50,'Tabla 239892'!$A$4:$AM$19,14,FALSE)</f>
        <v>Michoacán</v>
      </c>
      <c r="X50" s="16">
        <f>VLOOKUP($J50,'Tabla 239892'!$A$4:$AM$19,15,FALSE)</f>
        <v>59600</v>
      </c>
      <c r="Y50" s="16" t="str">
        <f>VLOOKUP($J50,'Tabla 239892'!$A$4:$AM$19,16,FALSE)</f>
        <v>Soledad Salcedo Mora</v>
      </c>
      <c r="Z50" s="16" t="str">
        <f>VLOOKUP($J50,'Tabla 239892'!$A$4:$AM$19,17,FALSE)</f>
        <v>Lunes, Martes y Miercoles de 10:00 a 13:00 horas y Marte y Jueves de 16:00 a 18:00 </v>
      </c>
      <c r="AA50" s="18">
        <v>30</v>
      </c>
      <c r="AB50" s="18" t="s">
        <v>353</v>
      </c>
      <c r="AC50" s="18">
        <v>11</v>
      </c>
      <c r="AD50" s="16" t="str">
        <f>VLOOKUP($AC50,'Tabla 239893'!$A$4:$AN$19,2,FALSE)</f>
        <v>Local Pino Suarez</v>
      </c>
      <c r="AE50" s="18" t="s">
        <v>243</v>
      </c>
      <c r="AF50" s="16" t="s">
        <v>355</v>
      </c>
      <c r="AG50" s="16">
        <v>1</v>
      </c>
      <c r="AH50" s="16" t="str">
        <f>VLOOKUP($AG50,'Tabla 239892'!$A$4:$AM$19,2,FALSE)</f>
        <v>                                   DIF                                                                                                                                                 </v>
      </c>
      <c r="AI50" s="16" t="str">
        <f>VLOOKUP($AG50,'Tabla 239892'!$A$4:$AM$19,3,FALSE)</f>
        <v>Calle</v>
      </c>
      <c r="AJ50" s="16" t="str">
        <f>VLOOKUP($AG50,'Tabla 239892'!$A$4:$AM$19,4,FALSE)</f>
        <v>Obrero</v>
      </c>
      <c r="AK50" s="16">
        <f>VLOOKUP($AG50,'Tabla 239892'!$A$4:$AM$19,5,FALSE)</f>
        <v>746</v>
      </c>
      <c r="AL50" s="16">
        <f>VLOOKUP($AG50,'Tabla 239892'!$A$4:$AM$19,6,FALSE)</f>
        <v>0</v>
      </c>
      <c r="AM50" s="16" t="str">
        <f>VLOOKUP($AG50,'Tabla 239892'!$A$4:$AM$19,7,FALSE)</f>
        <v>Colonia</v>
      </c>
      <c r="AN50" s="16" t="str">
        <f>VLOOKUP($AG50,'Tabla 239892'!$A$4:$AM$19,8,FALSE)</f>
        <v>Las Fuentes</v>
      </c>
      <c r="AO50" s="16">
        <f>VLOOKUP($AG50,'Tabla 239892'!$A$4:$AM$19,9,FALSE)</f>
        <v>109</v>
      </c>
      <c r="AP50" s="16" t="str">
        <f>VLOOKUP($AG50,'Tabla 239892'!$A$4:$AM$19,10,FALSE)</f>
        <v>Zamora</v>
      </c>
      <c r="AQ50" s="16">
        <f>VLOOKUP($AG50,'Tabla 239892'!$A$4:$AM$19,11,FALSE)</f>
        <v>109</v>
      </c>
      <c r="AR50" s="16" t="str">
        <f>VLOOKUP($AG50,'Tabla 239892'!$A$4:$AM$19,12,FALSE)</f>
        <v>Zamora</v>
      </c>
      <c r="AS50" s="16">
        <f>VLOOKUP($AG50,'Tabla 239892'!$A$4:$AM$19,13,FALSE)</f>
        <v>16</v>
      </c>
      <c r="AT50" s="16" t="str">
        <f>VLOOKUP($AG50,'Tabla 239892'!$A$4:$AM$19,14,FALSE)</f>
        <v>Michoacán</v>
      </c>
      <c r="AU50" s="16">
        <f>VLOOKUP($AG50,'Tabla 239892'!$A$4:$AM$19,15,FALSE)</f>
        <v>59699</v>
      </c>
      <c r="AV50" s="16" t="str">
        <f>VLOOKUP($AG50,'Tabla 239892'!$A$4:$AM$19,16,FALSE)</f>
        <v>Ivan de Jesus Martínez Vega</v>
      </c>
      <c r="AW50" s="16" t="str">
        <f>VLOOKUP($AG50,'Tabla 239892'!$A$4:$AM$19,17,FALSE)</f>
        <v>Lunes a Viernes de 8:00 a 15:00 horas </v>
      </c>
      <c r="AX50" s="18" t="s">
        <v>353</v>
      </c>
      <c r="AY50" s="18" t="s">
        <v>353</v>
      </c>
      <c r="AZ50" s="17">
        <v>42846</v>
      </c>
      <c r="BA50" s="16" t="s">
        <v>268</v>
      </c>
      <c r="BB50" s="16">
        <v>2017</v>
      </c>
      <c r="BC50" s="17">
        <v>42859</v>
      </c>
      <c r="BD50" s="18" t="s">
        <v>319</v>
      </c>
    </row>
    <row r="51" spans="1:56" ht="106.5" customHeight="1">
      <c r="A51" s="16" t="s">
        <v>352</v>
      </c>
      <c r="B51" s="18" t="s">
        <v>337</v>
      </c>
      <c r="C51" s="18" t="s">
        <v>223</v>
      </c>
      <c r="D51" s="18" t="s">
        <v>338</v>
      </c>
      <c r="E51" s="16" t="s">
        <v>1</v>
      </c>
      <c r="F51" s="18" t="s">
        <v>405</v>
      </c>
      <c r="G51" s="22" t="s">
        <v>353</v>
      </c>
      <c r="H51" s="18" t="s">
        <v>353</v>
      </c>
      <c r="I51" s="18" t="s">
        <v>224</v>
      </c>
      <c r="J51" s="18">
        <v>15</v>
      </c>
      <c r="K51" s="16" t="str">
        <f>VLOOKUP($J51,'Tabla 239892'!$A$4:$AM$19,2,FALSE)</f>
        <v>PREP La Pradera</v>
      </c>
      <c r="L51" s="16" t="str">
        <f>VLOOKUP($J51,'Tabla 239892'!$A$4:$AM$19,3,FALSE)</f>
        <v>Calle</v>
      </c>
      <c r="M51" s="16" t="str">
        <f>VLOOKUP($J51,'Tabla 239892'!$A$4:$AM$19,4,FALSE)</f>
        <v>Conocida</v>
      </c>
      <c r="N51" s="16" t="str">
        <f>VLOOKUP($J51,'Tabla 239892'!$A$4:$AM$19,5,FALSE)</f>
        <v>s/n</v>
      </c>
      <c r="O51" s="16">
        <f>VLOOKUP($J51,'Tabla 239892'!$A$4:$AM$19,6,FALSE)</f>
        <v>0</v>
      </c>
      <c r="P51" s="16" t="str">
        <f>VLOOKUP($J51,'Tabla 239892'!$A$4:$AM$19,7,FALSE)</f>
        <v>Colonia</v>
      </c>
      <c r="Q51" s="16" t="str">
        <f>VLOOKUP($J51,'Tabla 239892'!$A$4:$AM$19,8,FALSE)</f>
        <v>La Pradera</v>
      </c>
      <c r="R51" s="16">
        <f>VLOOKUP($J51,'Tabla 239892'!$A$4:$AM$19,9,FALSE)</f>
        <v>109</v>
      </c>
      <c r="S51" s="16" t="str">
        <f>VLOOKUP($J51,'Tabla 239892'!$A$4:$AM$19,10,FALSE)</f>
        <v>Zamora</v>
      </c>
      <c r="T51" s="16">
        <f>VLOOKUP($J51,'Tabla 239892'!$A$4:$AM$19,11,FALSE)</f>
        <v>109</v>
      </c>
      <c r="U51" s="16" t="str">
        <f>VLOOKUP($J51,'Tabla 239892'!$A$4:$AM$19,12,FALSE)</f>
        <v>Zamora</v>
      </c>
      <c r="V51" s="16">
        <f>VLOOKUP($J51,'Tabla 239892'!$A$4:$AM$19,13,FALSE)</f>
        <v>16</v>
      </c>
      <c r="W51" s="16" t="str">
        <f>VLOOKUP($J51,'Tabla 239892'!$A$4:$AM$19,14,FALSE)</f>
        <v>Michoacán</v>
      </c>
      <c r="X51" s="16">
        <f>VLOOKUP($J51,'Tabla 239892'!$A$4:$AM$19,15,FALSE)</f>
        <v>59619</v>
      </c>
      <c r="Y51" s="16" t="str">
        <f>VLOOKUP($J51,'Tabla 239892'!$A$4:$AM$19,16,FALSE)</f>
        <v>Soledad Salcedo Mora</v>
      </c>
      <c r="Z51" s="16" t="str">
        <f>VLOOKUP($J51,'Tabla 239892'!$A$4:$AM$19,17,FALSE)</f>
        <v>Lunes, Martes y Miercoles de 10:00 a 13:00 horas y Marte y Jueves de 16:00 a 18:00 </v>
      </c>
      <c r="AA51" s="18">
        <v>30</v>
      </c>
      <c r="AB51" s="18" t="s">
        <v>353</v>
      </c>
      <c r="AC51" s="18" t="s">
        <v>353</v>
      </c>
      <c r="AD51" s="16" t="str">
        <f>VLOOKUP($AC51,'Tabla 239893'!$A$4:$AN$19,2,FALSE)</f>
        <v>ND</v>
      </c>
      <c r="AE51" s="18" t="s">
        <v>243</v>
      </c>
      <c r="AF51" s="16" t="s">
        <v>355</v>
      </c>
      <c r="AG51" s="16">
        <v>1</v>
      </c>
      <c r="AH51" s="16" t="str">
        <f>VLOOKUP($AG51,'Tabla 239892'!$A$4:$AM$19,2,FALSE)</f>
        <v>                                   DIF                                                                                                                                                 </v>
      </c>
      <c r="AI51" s="16" t="str">
        <f>VLOOKUP($AG51,'Tabla 239892'!$A$4:$AM$19,3,FALSE)</f>
        <v>Calle</v>
      </c>
      <c r="AJ51" s="16" t="str">
        <f>VLOOKUP($AG51,'Tabla 239892'!$A$4:$AM$19,4,FALSE)</f>
        <v>Obrero</v>
      </c>
      <c r="AK51" s="16">
        <f>VLOOKUP($AG51,'Tabla 239892'!$A$4:$AM$19,5,FALSE)</f>
        <v>746</v>
      </c>
      <c r="AL51" s="16">
        <f>VLOOKUP($AG51,'Tabla 239892'!$A$4:$AM$19,6,FALSE)</f>
        <v>0</v>
      </c>
      <c r="AM51" s="16" t="str">
        <f>VLOOKUP($AG51,'Tabla 239892'!$A$4:$AM$19,7,FALSE)</f>
        <v>Colonia</v>
      </c>
      <c r="AN51" s="16" t="str">
        <f>VLOOKUP($AG51,'Tabla 239892'!$A$4:$AM$19,8,FALSE)</f>
        <v>Las Fuentes</v>
      </c>
      <c r="AO51" s="16">
        <f>VLOOKUP($AG51,'Tabla 239892'!$A$4:$AM$19,9,FALSE)</f>
        <v>109</v>
      </c>
      <c r="AP51" s="16" t="str">
        <f>VLOOKUP($AG51,'Tabla 239892'!$A$4:$AM$19,10,FALSE)</f>
        <v>Zamora</v>
      </c>
      <c r="AQ51" s="16">
        <f>VLOOKUP($AG51,'Tabla 239892'!$A$4:$AM$19,11,FALSE)</f>
        <v>109</v>
      </c>
      <c r="AR51" s="16" t="str">
        <f>VLOOKUP($AG51,'Tabla 239892'!$A$4:$AM$19,12,FALSE)</f>
        <v>Zamora</v>
      </c>
      <c r="AS51" s="16">
        <f>VLOOKUP($AG51,'Tabla 239892'!$A$4:$AM$19,13,FALSE)</f>
        <v>16</v>
      </c>
      <c r="AT51" s="16" t="str">
        <f>VLOOKUP($AG51,'Tabla 239892'!$A$4:$AM$19,14,FALSE)</f>
        <v>Michoacán</v>
      </c>
      <c r="AU51" s="16">
        <f>VLOOKUP($AG51,'Tabla 239892'!$A$4:$AM$19,15,FALSE)</f>
        <v>59699</v>
      </c>
      <c r="AV51" s="16" t="str">
        <f>VLOOKUP($AG51,'Tabla 239892'!$A$4:$AM$19,16,FALSE)</f>
        <v>Ivan de Jesus Martínez Vega</v>
      </c>
      <c r="AW51" s="16" t="str">
        <f>VLOOKUP($AG51,'Tabla 239892'!$A$4:$AM$19,17,FALSE)</f>
        <v>Lunes a Viernes de 8:00 a 15:00 horas </v>
      </c>
      <c r="AX51" s="18" t="s">
        <v>353</v>
      </c>
      <c r="AY51" s="18" t="s">
        <v>353</v>
      </c>
      <c r="AZ51" s="17">
        <v>42846</v>
      </c>
      <c r="BA51" s="16" t="s">
        <v>268</v>
      </c>
      <c r="BB51" s="16">
        <v>2017</v>
      </c>
      <c r="BC51" s="17">
        <v>42859</v>
      </c>
      <c r="BD51" s="18" t="s">
        <v>319</v>
      </c>
    </row>
    <row r="52" spans="1:56" ht="106.5" customHeight="1">
      <c r="A52" s="16" t="s">
        <v>352</v>
      </c>
      <c r="B52" s="18" t="s">
        <v>337</v>
      </c>
      <c r="C52" s="18" t="s">
        <v>223</v>
      </c>
      <c r="D52" s="18" t="s">
        <v>338</v>
      </c>
      <c r="E52" s="16" t="s">
        <v>1</v>
      </c>
      <c r="F52" s="18" t="s">
        <v>415</v>
      </c>
      <c r="G52" s="22" t="s">
        <v>353</v>
      </c>
      <c r="H52" s="18" t="s">
        <v>353</v>
      </c>
      <c r="I52" s="18" t="s">
        <v>224</v>
      </c>
      <c r="J52" s="18">
        <v>4</v>
      </c>
      <c r="K52" s="16" t="str">
        <f>VLOOKUP($J52,'Tabla 239892'!$A$4:$AM$19,2,FALSE)</f>
        <v>CEDECO Salinas de Gortari</v>
      </c>
      <c r="L52" s="16" t="str">
        <f>VLOOKUP($J52,'Tabla 239892'!$A$4:$AM$19,3,FALSE)</f>
        <v>Calle</v>
      </c>
      <c r="M52" s="16" t="str">
        <f>VLOOKUP($J52,'Tabla 239892'!$A$4:$AM$19,4,FALSE)</f>
        <v>30 de Septiembre</v>
      </c>
      <c r="N52" s="16" t="str">
        <f>VLOOKUP($J52,'Tabla 239892'!$A$4:$AM$19,5,FALSE)</f>
        <v>s/n</v>
      </c>
      <c r="O52" s="16">
        <f>VLOOKUP($J52,'Tabla 239892'!$A$4:$AM$19,6,FALSE)</f>
        <v>0</v>
      </c>
      <c r="P52" s="16" t="str">
        <f>VLOOKUP($J52,'Tabla 239892'!$A$4:$AM$19,7,FALSE)</f>
        <v>Colonia</v>
      </c>
      <c r="Q52" s="16" t="str">
        <f>VLOOKUP($J52,'Tabla 239892'!$A$4:$AM$19,8,FALSE)</f>
        <v>Salinas de Gortari</v>
      </c>
      <c r="R52" s="16">
        <f>VLOOKUP($J52,'Tabla 239892'!$A$4:$AM$19,9,FALSE)</f>
        <v>109</v>
      </c>
      <c r="S52" s="16" t="str">
        <f>VLOOKUP($J52,'Tabla 239892'!$A$4:$AM$19,10,FALSE)</f>
        <v>Zamora</v>
      </c>
      <c r="T52" s="16">
        <f>VLOOKUP($J52,'Tabla 239892'!$A$4:$AM$19,11,FALSE)</f>
        <v>109</v>
      </c>
      <c r="U52" s="16" t="str">
        <f>VLOOKUP($J52,'Tabla 239892'!$A$4:$AM$19,12,FALSE)</f>
        <v>Zamora</v>
      </c>
      <c r="V52" s="16">
        <f>VLOOKUP($J52,'Tabla 239892'!$A$4:$AM$19,13,FALSE)</f>
        <v>16</v>
      </c>
      <c r="W52" s="16" t="str">
        <f>VLOOKUP($J52,'Tabla 239892'!$A$4:$AM$19,14,FALSE)</f>
        <v>Michoacán</v>
      </c>
      <c r="X52" s="16">
        <f>VLOOKUP($J52,'Tabla 239892'!$A$4:$AM$19,15,FALSE)</f>
        <v>59650</v>
      </c>
      <c r="Y52" s="16" t="str">
        <f>VLOOKUP($J52,'Tabla 239892'!$A$4:$AM$19,16,FALSE)</f>
        <v>Victoria Ochoa Bustos</v>
      </c>
      <c r="Z52" s="16" t="str">
        <f>VLOOKUP($J52,'Tabla 239892'!$A$4:$AM$19,17,FALSE)</f>
        <v>Martes de 10:00 a 13:00 horas </v>
      </c>
      <c r="AA52" s="18">
        <v>30</v>
      </c>
      <c r="AB52" s="18" t="s">
        <v>353</v>
      </c>
      <c r="AC52" s="18">
        <v>4</v>
      </c>
      <c r="AD52" s="16" t="str">
        <f>VLOOKUP($AC52,'Tabla 239893'!$A$4:$AN$19,2,FALSE)</f>
        <v>CEDECO Salinas de Gortari</v>
      </c>
      <c r="AE52" s="18" t="s">
        <v>243</v>
      </c>
      <c r="AF52" s="16" t="s">
        <v>355</v>
      </c>
      <c r="AG52" s="16">
        <v>1</v>
      </c>
      <c r="AH52" s="16" t="str">
        <f>VLOOKUP($AG52,'Tabla 239892'!$A$4:$AM$19,2,FALSE)</f>
        <v>                                   DIF                                                                                                                                                 </v>
      </c>
      <c r="AI52" s="16" t="str">
        <f>VLOOKUP($AG52,'Tabla 239892'!$A$4:$AM$19,3,FALSE)</f>
        <v>Calle</v>
      </c>
      <c r="AJ52" s="16" t="str">
        <f>VLOOKUP($AG52,'Tabla 239892'!$A$4:$AM$19,4,FALSE)</f>
        <v>Obrero</v>
      </c>
      <c r="AK52" s="16">
        <f>VLOOKUP($AG52,'Tabla 239892'!$A$4:$AM$19,5,FALSE)</f>
        <v>746</v>
      </c>
      <c r="AL52" s="16">
        <f>VLOOKUP($AG52,'Tabla 239892'!$A$4:$AM$19,6,FALSE)</f>
        <v>0</v>
      </c>
      <c r="AM52" s="16" t="str">
        <f>VLOOKUP($AG52,'Tabla 239892'!$A$4:$AM$19,7,FALSE)</f>
        <v>Colonia</v>
      </c>
      <c r="AN52" s="16" t="str">
        <f>VLOOKUP($AG52,'Tabla 239892'!$A$4:$AM$19,8,FALSE)</f>
        <v>Las Fuentes</v>
      </c>
      <c r="AO52" s="16">
        <f>VLOOKUP($AG52,'Tabla 239892'!$A$4:$AM$19,9,FALSE)</f>
        <v>109</v>
      </c>
      <c r="AP52" s="16" t="str">
        <f>VLOOKUP($AG52,'Tabla 239892'!$A$4:$AM$19,10,FALSE)</f>
        <v>Zamora</v>
      </c>
      <c r="AQ52" s="16">
        <f>VLOOKUP($AG52,'Tabla 239892'!$A$4:$AM$19,11,FALSE)</f>
        <v>109</v>
      </c>
      <c r="AR52" s="16" t="str">
        <f>VLOOKUP($AG52,'Tabla 239892'!$A$4:$AM$19,12,FALSE)</f>
        <v>Zamora</v>
      </c>
      <c r="AS52" s="16">
        <f>VLOOKUP($AG52,'Tabla 239892'!$A$4:$AM$19,13,FALSE)</f>
        <v>16</v>
      </c>
      <c r="AT52" s="16" t="str">
        <f>VLOOKUP($AG52,'Tabla 239892'!$A$4:$AM$19,14,FALSE)</f>
        <v>Michoacán</v>
      </c>
      <c r="AU52" s="16">
        <f>VLOOKUP($AG52,'Tabla 239892'!$A$4:$AM$19,15,FALSE)</f>
        <v>59699</v>
      </c>
      <c r="AV52" s="16" t="str">
        <f>VLOOKUP($AG52,'Tabla 239892'!$A$4:$AM$19,16,FALSE)</f>
        <v>Ivan de Jesus Martínez Vega</v>
      </c>
      <c r="AW52" s="16" t="str">
        <f>VLOOKUP($AG52,'Tabla 239892'!$A$4:$AM$19,17,FALSE)</f>
        <v>Lunes a Viernes de 8:00 a 15:00 horas </v>
      </c>
      <c r="AX52" s="18" t="s">
        <v>353</v>
      </c>
      <c r="AY52" s="18" t="s">
        <v>353</v>
      </c>
      <c r="AZ52" s="17">
        <v>42846</v>
      </c>
      <c r="BA52" s="16" t="s">
        <v>268</v>
      </c>
      <c r="BB52" s="16">
        <v>2017</v>
      </c>
      <c r="BC52" s="17">
        <v>42859</v>
      </c>
      <c r="BD52" s="18" t="s">
        <v>319</v>
      </c>
    </row>
    <row r="53" spans="1:56" ht="106.5" customHeight="1">
      <c r="A53" s="16" t="s">
        <v>352</v>
      </c>
      <c r="B53" s="18" t="s">
        <v>341</v>
      </c>
      <c r="C53" s="18" t="s">
        <v>223</v>
      </c>
      <c r="D53" s="18" t="s">
        <v>342</v>
      </c>
      <c r="E53" s="16" t="s">
        <v>1</v>
      </c>
      <c r="F53" s="18" t="s">
        <v>416</v>
      </c>
      <c r="G53" s="22" t="s">
        <v>353</v>
      </c>
      <c r="H53" s="18" t="s">
        <v>353</v>
      </c>
      <c r="I53" s="18" t="s">
        <v>224</v>
      </c>
      <c r="J53" s="18">
        <v>15</v>
      </c>
      <c r="K53" s="16" t="str">
        <f>VLOOKUP($J53,'Tabla 239892'!$A$4:$AM$19,2,FALSE)</f>
        <v>PREP La Pradera</v>
      </c>
      <c r="L53" s="16" t="str">
        <f>VLOOKUP($J53,'Tabla 239892'!$A$4:$AM$19,3,FALSE)</f>
        <v>Calle</v>
      </c>
      <c r="M53" s="16" t="str">
        <f>VLOOKUP($J53,'Tabla 239892'!$A$4:$AM$19,4,FALSE)</f>
        <v>Conocida</v>
      </c>
      <c r="N53" s="16" t="str">
        <f>VLOOKUP($J53,'Tabla 239892'!$A$4:$AM$19,5,FALSE)</f>
        <v>s/n</v>
      </c>
      <c r="O53" s="16">
        <f>VLOOKUP($J53,'Tabla 239892'!$A$4:$AM$19,6,FALSE)</f>
        <v>0</v>
      </c>
      <c r="P53" s="16" t="str">
        <f>VLOOKUP($J53,'Tabla 239892'!$A$4:$AM$19,7,FALSE)</f>
        <v>Colonia</v>
      </c>
      <c r="Q53" s="16" t="str">
        <f>VLOOKUP($J53,'Tabla 239892'!$A$4:$AM$19,8,FALSE)</f>
        <v>La Pradera</v>
      </c>
      <c r="R53" s="16">
        <f>VLOOKUP($J53,'Tabla 239892'!$A$4:$AM$19,9,FALSE)</f>
        <v>109</v>
      </c>
      <c r="S53" s="16" t="str">
        <f>VLOOKUP($J53,'Tabla 239892'!$A$4:$AM$19,10,FALSE)</f>
        <v>Zamora</v>
      </c>
      <c r="T53" s="16">
        <f>VLOOKUP($J53,'Tabla 239892'!$A$4:$AM$19,11,FALSE)</f>
        <v>109</v>
      </c>
      <c r="U53" s="16" t="str">
        <f>VLOOKUP($J53,'Tabla 239892'!$A$4:$AM$19,12,FALSE)</f>
        <v>Zamora</v>
      </c>
      <c r="V53" s="16">
        <f>VLOOKUP($J53,'Tabla 239892'!$A$4:$AM$19,13,FALSE)</f>
        <v>16</v>
      </c>
      <c r="W53" s="16" t="str">
        <f>VLOOKUP($J53,'Tabla 239892'!$A$4:$AM$19,14,FALSE)</f>
        <v>Michoacán</v>
      </c>
      <c r="X53" s="16">
        <f>VLOOKUP($J53,'Tabla 239892'!$A$4:$AM$19,15,FALSE)</f>
        <v>59619</v>
      </c>
      <c r="Y53" s="16" t="str">
        <f>VLOOKUP($J53,'Tabla 239892'!$A$4:$AM$19,16,FALSE)</f>
        <v>Soledad Salcedo Mora</v>
      </c>
      <c r="Z53" s="16" t="str">
        <f>VLOOKUP($J53,'Tabla 239892'!$A$4:$AM$19,17,FALSE)</f>
        <v>Lunes, Martes y Miercoles de 10:00 a 13:00 horas y Marte y Jueves de 16:00 a 18:00 </v>
      </c>
      <c r="AA53" s="18">
        <v>30</v>
      </c>
      <c r="AB53" s="18" t="s">
        <v>353</v>
      </c>
      <c r="AC53" s="18">
        <v>15</v>
      </c>
      <c r="AD53" s="16" t="str">
        <f>VLOOKUP($AC53,'Tabla 239893'!$A$4:$AN$19,2,FALSE)</f>
        <v>PREP La Pradera</v>
      </c>
      <c r="AE53" s="18" t="s">
        <v>243</v>
      </c>
      <c r="AF53" s="16" t="s">
        <v>355</v>
      </c>
      <c r="AG53" s="16">
        <v>1</v>
      </c>
      <c r="AH53" s="16" t="str">
        <f>VLOOKUP($AG53,'Tabla 239892'!$A$4:$AM$19,2,FALSE)</f>
        <v>                                   DIF                                                                                                                                                 </v>
      </c>
      <c r="AI53" s="16" t="str">
        <f>VLOOKUP($AG53,'Tabla 239892'!$A$4:$AM$19,3,FALSE)</f>
        <v>Calle</v>
      </c>
      <c r="AJ53" s="16" t="str">
        <f>VLOOKUP($AG53,'Tabla 239892'!$A$4:$AM$19,4,FALSE)</f>
        <v>Obrero</v>
      </c>
      <c r="AK53" s="16">
        <f>VLOOKUP($AG53,'Tabla 239892'!$A$4:$AM$19,5,FALSE)</f>
        <v>746</v>
      </c>
      <c r="AL53" s="16">
        <f>VLOOKUP($AG53,'Tabla 239892'!$A$4:$AM$19,6,FALSE)</f>
        <v>0</v>
      </c>
      <c r="AM53" s="16" t="str">
        <f>VLOOKUP($AG53,'Tabla 239892'!$A$4:$AM$19,7,FALSE)</f>
        <v>Colonia</v>
      </c>
      <c r="AN53" s="16" t="str">
        <f>VLOOKUP($AG53,'Tabla 239892'!$A$4:$AM$19,8,FALSE)</f>
        <v>Las Fuentes</v>
      </c>
      <c r="AO53" s="16">
        <f>VLOOKUP($AG53,'Tabla 239892'!$A$4:$AM$19,9,FALSE)</f>
        <v>109</v>
      </c>
      <c r="AP53" s="16" t="str">
        <f>VLOOKUP($AG53,'Tabla 239892'!$A$4:$AM$19,10,FALSE)</f>
        <v>Zamora</v>
      </c>
      <c r="AQ53" s="16">
        <f>VLOOKUP($AG53,'Tabla 239892'!$A$4:$AM$19,11,FALSE)</f>
        <v>109</v>
      </c>
      <c r="AR53" s="16" t="str">
        <f>VLOOKUP($AG53,'Tabla 239892'!$A$4:$AM$19,12,FALSE)</f>
        <v>Zamora</v>
      </c>
      <c r="AS53" s="16">
        <f>VLOOKUP($AG53,'Tabla 239892'!$A$4:$AM$19,13,FALSE)</f>
        <v>16</v>
      </c>
      <c r="AT53" s="16" t="str">
        <f>VLOOKUP($AG53,'Tabla 239892'!$A$4:$AM$19,14,FALSE)</f>
        <v>Michoacán</v>
      </c>
      <c r="AU53" s="16">
        <f>VLOOKUP($AG53,'Tabla 239892'!$A$4:$AM$19,15,FALSE)</f>
        <v>59699</v>
      </c>
      <c r="AV53" s="16" t="str">
        <f>VLOOKUP($AG53,'Tabla 239892'!$A$4:$AM$19,16,FALSE)</f>
        <v>Ivan de Jesus Martínez Vega</v>
      </c>
      <c r="AW53" s="16" t="str">
        <f>VLOOKUP($AG53,'Tabla 239892'!$A$4:$AM$19,17,FALSE)</f>
        <v>Lunes a Viernes de 8:00 a 15:00 horas </v>
      </c>
      <c r="AX53" s="18" t="s">
        <v>353</v>
      </c>
      <c r="AY53" s="18" t="s">
        <v>353</v>
      </c>
      <c r="AZ53" s="17">
        <v>42846</v>
      </c>
      <c r="BA53" s="16" t="s">
        <v>268</v>
      </c>
      <c r="BB53" s="16">
        <v>2017</v>
      </c>
      <c r="BC53" s="17">
        <v>42859</v>
      </c>
      <c r="BD53" s="18" t="s">
        <v>319</v>
      </c>
    </row>
    <row r="54" spans="1:56" ht="106.5" customHeight="1">
      <c r="A54" s="16" t="s">
        <v>352</v>
      </c>
      <c r="B54" s="18" t="s">
        <v>341</v>
      </c>
      <c r="C54" s="18" t="s">
        <v>223</v>
      </c>
      <c r="D54" s="18" t="s">
        <v>342</v>
      </c>
      <c r="E54" s="16" t="s">
        <v>1</v>
      </c>
      <c r="F54" s="18" t="s">
        <v>405</v>
      </c>
      <c r="G54" s="22" t="s">
        <v>353</v>
      </c>
      <c r="H54" s="18" t="s">
        <v>353</v>
      </c>
      <c r="I54" s="18" t="s">
        <v>224</v>
      </c>
      <c r="J54" s="18">
        <v>1</v>
      </c>
      <c r="K54" s="16" t="str">
        <f>VLOOKUP($J54,'Tabla 239892'!$A$4:$AM$19,2,FALSE)</f>
        <v>                                   DIF                                                                                                                                                 </v>
      </c>
      <c r="L54" s="16" t="str">
        <f>VLOOKUP($J54,'Tabla 239892'!$A$4:$AM$19,3,FALSE)</f>
        <v>Calle</v>
      </c>
      <c r="M54" s="16" t="str">
        <f>VLOOKUP($J54,'Tabla 239892'!$A$4:$AM$19,4,FALSE)</f>
        <v>Obrero</v>
      </c>
      <c r="N54" s="16">
        <f>VLOOKUP($J54,'Tabla 239892'!$A$4:$AM$19,5,FALSE)</f>
        <v>746</v>
      </c>
      <c r="O54" s="16">
        <f>VLOOKUP($J54,'Tabla 239892'!$A$4:$AM$19,6,FALSE)</f>
        <v>0</v>
      </c>
      <c r="P54" s="16" t="str">
        <f>VLOOKUP($J54,'Tabla 239892'!$A$4:$AM$19,7,FALSE)</f>
        <v>Colonia</v>
      </c>
      <c r="Q54" s="16" t="str">
        <f>VLOOKUP($J54,'Tabla 239892'!$A$4:$AM$19,8,FALSE)</f>
        <v>Las Fuentes</v>
      </c>
      <c r="R54" s="16">
        <f>VLOOKUP($J54,'Tabla 239892'!$A$4:$AM$19,9,FALSE)</f>
        <v>109</v>
      </c>
      <c r="S54" s="16" t="str">
        <f>VLOOKUP($J54,'Tabla 239892'!$A$4:$AM$19,10,FALSE)</f>
        <v>Zamora</v>
      </c>
      <c r="T54" s="16">
        <f>VLOOKUP($J54,'Tabla 239892'!$A$4:$AM$19,11,FALSE)</f>
        <v>109</v>
      </c>
      <c r="U54" s="16" t="str">
        <f>VLOOKUP($J54,'Tabla 239892'!$A$4:$AM$19,12,FALSE)</f>
        <v>Zamora</v>
      </c>
      <c r="V54" s="16">
        <f>VLOOKUP($J54,'Tabla 239892'!$A$4:$AM$19,13,FALSE)</f>
        <v>16</v>
      </c>
      <c r="W54" s="16" t="str">
        <f>VLOOKUP($J54,'Tabla 239892'!$A$4:$AM$19,14,FALSE)</f>
        <v>Michoacán</v>
      </c>
      <c r="X54" s="16">
        <f>VLOOKUP($J54,'Tabla 239892'!$A$4:$AM$19,15,FALSE)</f>
        <v>59699</v>
      </c>
      <c r="Y54" s="16" t="str">
        <f>VLOOKUP($J54,'Tabla 239892'!$A$4:$AM$19,16,FALSE)</f>
        <v>Ivan de Jesus Martínez Vega</v>
      </c>
      <c r="Z54" s="16" t="str">
        <f>VLOOKUP($J54,'Tabla 239892'!$A$4:$AM$19,17,FALSE)</f>
        <v>Lunes a Viernes de 8:00 a 15:00 horas </v>
      </c>
      <c r="AA54" s="18">
        <v>30</v>
      </c>
      <c r="AB54" s="18" t="s">
        <v>353</v>
      </c>
      <c r="AC54" s="18">
        <v>1</v>
      </c>
      <c r="AD54" s="16" t="str">
        <f>VLOOKUP($AC54,'Tabla 239893'!$A$4:$AN$19,2,FALSE)</f>
        <v>Oficinas centrales del DIF</v>
      </c>
      <c r="AE54" s="18" t="s">
        <v>243</v>
      </c>
      <c r="AF54" s="16" t="s">
        <v>355</v>
      </c>
      <c r="AG54" s="16">
        <v>1</v>
      </c>
      <c r="AH54" s="16" t="str">
        <f>VLOOKUP($AG54,'Tabla 239892'!$A$4:$AM$19,2,FALSE)</f>
        <v>                                   DIF                                                                                                                                                 </v>
      </c>
      <c r="AI54" s="16" t="str">
        <f>VLOOKUP($AG54,'Tabla 239892'!$A$4:$AM$19,3,FALSE)</f>
        <v>Calle</v>
      </c>
      <c r="AJ54" s="16" t="str">
        <f>VLOOKUP($AG54,'Tabla 239892'!$A$4:$AM$19,4,FALSE)</f>
        <v>Obrero</v>
      </c>
      <c r="AK54" s="16">
        <f>VLOOKUP($AG54,'Tabla 239892'!$A$4:$AM$19,5,FALSE)</f>
        <v>746</v>
      </c>
      <c r="AL54" s="16">
        <f>VLOOKUP($AG54,'Tabla 239892'!$A$4:$AM$19,6,FALSE)</f>
        <v>0</v>
      </c>
      <c r="AM54" s="16" t="str">
        <f>VLOOKUP($AG54,'Tabla 239892'!$A$4:$AM$19,7,FALSE)</f>
        <v>Colonia</v>
      </c>
      <c r="AN54" s="16" t="str">
        <f>VLOOKUP($AG54,'Tabla 239892'!$A$4:$AM$19,8,FALSE)</f>
        <v>Las Fuentes</v>
      </c>
      <c r="AO54" s="16">
        <f>VLOOKUP($AG54,'Tabla 239892'!$A$4:$AM$19,9,FALSE)</f>
        <v>109</v>
      </c>
      <c r="AP54" s="16" t="str">
        <f>VLOOKUP($AG54,'Tabla 239892'!$A$4:$AM$19,10,FALSE)</f>
        <v>Zamora</v>
      </c>
      <c r="AQ54" s="16">
        <f>VLOOKUP($AG54,'Tabla 239892'!$A$4:$AM$19,11,FALSE)</f>
        <v>109</v>
      </c>
      <c r="AR54" s="16" t="str">
        <f>VLOOKUP($AG54,'Tabla 239892'!$A$4:$AM$19,12,FALSE)</f>
        <v>Zamora</v>
      </c>
      <c r="AS54" s="16">
        <f>VLOOKUP($AG54,'Tabla 239892'!$A$4:$AM$19,13,FALSE)</f>
        <v>16</v>
      </c>
      <c r="AT54" s="16" t="str">
        <f>VLOOKUP($AG54,'Tabla 239892'!$A$4:$AM$19,14,FALSE)</f>
        <v>Michoacán</v>
      </c>
      <c r="AU54" s="16">
        <f>VLOOKUP($AG54,'Tabla 239892'!$A$4:$AM$19,15,FALSE)</f>
        <v>59699</v>
      </c>
      <c r="AV54" s="16" t="str">
        <f>VLOOKUP($AG54,'Tabla 239892'!$A$4:$AM$19,16,FALSE)</f>
        <v>Ivan de Jesus Martínez Vega</v>
      </c>
      <c r="AW54" s="16" t="str">
        <f>VLOOKUP($AG54,'Tabla 239892'!$A$4:$AM$19,17,FALSE)</f>
        <v>Lunes a Viernes de 8:00 a 15:00 horas </v>
      </c>
      <c r="AX54" s="18" t="s">
        <v>353</v>
      </c>
      <c r="AY54" s="18" t="s">
        <v>353</v>
      </c>
      <c r="AZ54" s="17">
        <v>42846</v>
      </c>
      <c r="BA54" s="16" t="s">
        <v>268</v>
      </c>
      <c r="BB54" s="16">
        <v>2017</v>
      </c>
      <c r="BC54" s="17">
        <v>42859</v>
      </c>
      <c r="BD54" s="18" t="s">
        <v>319</v>
      </c>
    </row>
    <row r="55" spans="1:56" ht="106.5" customHeight="1">
      <c r="A55" s="16" t="s">
        <v>352</v>
      </c>
      <c r="B55" s="18" t="s">
        <v>344</v>
      </c>
      <c r="C55" s="18" t="s">
        <v>223</v>
      </c>
      <c r="D55" s="18" t="s">
        <v>345</v>
      </c>
      <c r="E55" s="16" t="s">
        <v>1</v>
      </c>
      <c r="F55" s="18" t="s">
        <v>405</v>
      </c>
      <c r="G55" s="22" t="s">
        <v>353</v>
      </c>
      <c r="H55" s="18" t="s">
        <v>353</v>
      </c>
      <c r="I55" s="18" t="s">
        <v>224</v>
      </c>
      <c r="J55" s="18">
        <v>1</v>
      </c>
      <c r="K55" s="16" t="str">
        <f>VLOOKUP($J55,'Tabla 239892'!$A$4:$AM$19,2,FALSE)</f>
        <v>                                   DIF                                                                                                                                                 </v>
      </c>
      <c r="L55" s="16" t="str">
        <f>VLOOKUP($J55,'Tabla 239892'!$A$4:$AM$19,3,FALSE)</f>
        <v>Calle</v>
      </c>
      <c r="M55" s="16" t="str">
        <f>VLOOKUP($J55,'Tabla 239892'!$A$4:$AM$19,4,FALSE)</f>
        <v>Obrero</v>
      </c>
      <c r="N55" s="16">
        <f>VLOOKUP($J55,'Tabla 239892'!$A$4:$AM$19,5,FALSE)</f>
        <v>746</v>
      </c>
      <c r="O55" s="16">
        <f>VLOOKUP($J55,'Tabla 239892'!$A$4:$AM$19,6,FALSE)</f>
        <v>0</v>
      </c>
      <c r="P55" s="16" t="str">
        <f>VLOOKUP($J55,'Tabla 239892'!$A$4:$AM$19,7,FALSE)</f>
        <v>Colonia</v>
      </c>
      <c r="Q55" s="16" t="str">
        <f>VLOOKUP($J55,'Tabla 239892'!$A$4:$AM$19,8,FALSE)</f>
        <v>Las Fuentes</v>
      </c>
      <c r="R55" s="16">
        <f>VLOOKUP($J55,'Tabla 239892'!$A$4:$AM$19,9,FALSE)</f>
        <v>109</v>
      </c>
      <c r="S55" s="16" t="str">
        <f>VLOOKUP($J55,'Tabla 239892'!$A$4:$AM$19,10,FALSE)</f>
        <v>Zamora</v>
      </c>
      <c r="T55" s="16">
        <f>VLOOKUP($J55,'Tabla 239892'!$A$4:$AM$19,11,FALSE)</f>
        <v>109</v>
      </c>
      <c r="U55" s="16" t="str">
        <f>VLOOKUP($J55,'Tabla 239892'!$A$4:$AM$19,12,FALSE)</f>
        <v>Zamora</v>
      </c>
      <c r="V55" s="16">
        <f>VLOOKUP($J55,'Tabla 239892'!$A$4:$AM$19,13,FALSE)</f>
        <v>16</v>
      </c>
      <c r="W55" s="16" t="str">
        <f>VLOOKUP($J55,'Tabla 239892'!$A$4:$AM$19,14,FALSE)</f>
        <v>Michoacán</v>
      </c>
      <c r="X55" s="16">
        <f>VLOOKUP($J55,'Tabla 239892'!$A$4:$AM$19,15,FALSE)</f>
        <v>59699</v>
      </c>
      <c r="Y55" s="16" t="str">
        <f>VLOOKUP($J55,'Tabla 239892'!$A$4:$AM$19,16,FALSE)</f>
        <v>Ivan de Jesus Martínez Vega</v>
      </c>
      <c r="Z55" s="16" t="str">
        <f>VLOOKUP($J55,'Tabla 239892'!$A$4:$AM$19,17,FALSE)</f>
        <v>Lunes a Viernes de 8:00 a 15:00 horas </v>
      </c>
      <c r="AA55" s="18">
        <v>30</v>
      </c>
      <c r="AB55" s="18" t="s">
        <v>353</v>
      </c>
      <c r="AC55" s="18">
        <v>1</v>
      </c>
      <c r="AD55" s="16" t="str">
        <f>VLOOKUP($AC55,'Tabla 239893'!$A$4:$AN$19,2,FALSE)</f>
        <v>Oficinas centrales del DIF</v>
      </c>
      <c r="AE55" s="18" t="s">
        <v>243</v>
      </c>
      <c r="AF55" s="16" t="s">
        <v>355</v>
      </c>
      <c r="AG55" s="16">
        <v>1</v>
      </c>
      <c r="AH55" s="16" t="str">
        <f>VLOOKUP($AG55,'Tabla 239892'!$A$4:$AM$19,2,FALSE)</f>
        <v>                                   DIF                                                                                                                                                 </v>
      </c>
      <c r="AI55" s="16" t="str">
        <f>VLOOKUP($AG55,'Tabla 239892'!$A$4:$AM$19,3,FALSE)</f>
        <v>Calle</v>
      </c>
      <c r="AJ55" s="16" t="str">
        <f>VLOOKUP($AG55,'Tabla 239892'!$A$4:$AM$19,4,FALSE)</f>
        <v>Obrero</v>
      </c>
      <c r="AK55" s="16">
        <f>VLOOKUP($AG55,'Tabla 239892'!$A$4:$AM$19,5,FALSE)</f>
        <v>746</v>
      </c>
      <c r="AL55" s="16">
        <f>VLOOKUP($AG55,'Tabla 239892'!$A$4:$AM$19,6,FALSE)</f>
        <v>0</v>
      </c>
      <c r="AM55" s="16" t="str">
        <f>VLOOKUP($AG55,'Tabla 239892'!$A$4:$AM$19,7,FALSE)</f>
        <v>Colonia</v>
      </c>
      <c r="AN55" s="16" t="str">
        <f>VLOOKUP($AG55,'Tabla 239892'!$A$4:$AM$19,8,FALSE)</f>
        <v>Las Fuentes</v>
      </c>
      <c r="AO55" s="16">
        <f>VLOOKUP($AG55,'Tabla 239892'!$A$4:$AM$19,9,FALSE)</f>
        <v>109</v>
      </c>
      <c r="AP55" s="16" t="str">
        <f>VLOOKUP($AG55,'Tabla 239892'!$A$4:$AM$19,10,FALSE)</f>
        <v>Zamora</v>
      </c>
      <c r="AQ55" s="16">
        <f>VLOOKUP($AG55,'Tabla 239892'!$A$4:$AM$19,11,FALSE)</f>
        <v>109</v>
      </c>
      <c r="AR55" s="16" t="str">
        <f>VLOOKUP($AG55,'Tabla 239892'!$A$4:$AM$19,12,FALSE)</f>
        <v>Zamora</v>
      </c>
      <c r="AS55" s="16">
        <f>VLOOKUP($AG55,'Tabla 239892'!$A$4:$AM$19,13,FALSE)</f>
        <v>16</v>
      </c>
      <c r="AT55" s="16" t="str">
        <f>VLOOKUP($AG55,'Tabla 239892'!$A$4:$AM$19,14,FALSE)</f>
        <v>Michoacán</v>
      </c>
      <c r="AU55" s="16">
        <f>VLOOKUP($AG55,'Tabla 239892'!$A$4:$AM$19,15,FALSE)</f>
        <v>59699</v>
      </c>
      <c r="AV55" s="16" t="str">
        <f>VLOOKUP($AG55,'Tabla 239892'!$A$4:$AM$19,16,FALSE)</f>
        <v>Ivan de Jesus Martínez Vega</v>
      </c>
      <c r="AW55" s="16" t="str">
        <f>VLOOKUP($AG55,'Tabla 239892'!$A$4:$AM$19,17,FALSE)</f>
        <v>Lunes a Viernes de 8:00 a 15:00 horas </v>
      </c>
      <c r="AX55" s="18" t="s">
        <v>353</v>
      </c>
      <c r="AY55" s="18" t="s">
        <v>353</v>
      </c>
      <c r="AZ55" s="17">
        <v>42846</v>
      </c>
      <c r="BA55" s="16" t="s">
        <v>268</v>
      </c>
      <c r="BB55" s="16">
        <v>2017</v>
      </c>
      <c r="BC55" s="17">
        <v>42859</v>
      </c>
      <c r="BD55" s="18" t="s">
        <v>319</v>
      </c>
    </row>
    <row r="56" spans="1:56" ht="106.5" customHeight="1">
      <c r="A56" s="16" t="s">
        <v>352</v>
      </c>
      <c r="B56" s="18" t="s">
        <v>346</v>
      </c>
      <c r="C56" s="18" t="s">
        <v>223</v>
      </c>
      <c r="D56" s="18" t="s">
        <v>347</v>
      </c>
      <c r="E56" s="16" t="s">
        <v>1</v>
      </c>
      <c r="F56" s="18" t="s">
        <v>405</v>
      </c>
      <c r="G56" s="22" t="s">
        <v>353</v>
      </c>
      <c r="H56" s="18" t="s">
        <v>353</v>
      </c>
      <c r="I56" s="18" t="s">
        <v>224</v>
      </c>
      <c r="J56" s="18">
        <v>1</v>
      </c>
      <c r="K56" s="16" t="str">
        <f>VLOOKUP($J56,'Tabla 239892'!$A$4:$AM$19,2,FALSE)</f>
        <v>                                   DIF                                                                                                                                                 </v>
      </c>
      <c r="L56" s="16" t="str">
        <f>VLOOKUP($J56,'Tabla 239892'!$A$4:$AM$19,3,FALSE)</f>
        <v>Calle</v>
      </c>
      <c r="M56" s="16" t="str">
        <f>VLOOKUP($J56,'Tabla 239892'!$A$4:$AM$19,4,FALSE)</f>
        <v>Obrero</v>
      </c>
      <c r="N56" s="16">
        <f>VLOOKUP($J56,'Tabla 239892'!$A$4:$AM$19,5,FALSE)</f>
        <v>746</v>
      </c>
      <c r="O56" s="16">
        <f>VLOOKUP($J56,'Tabla 239892'!$A$4:$AM$19,6,FALSE)</f>
        <v>0</v>
      </c>
      <c r="P56" s="16" t="str">
        <f>VLOOKUP($J56,'Tabla 239892'!$A$4:$AM$19,7,FALSE)</f>
        <v>Colonia</v>
      </c>
      <c r="Q56" s="16" t="str">
        <f>VLOOKUP($J56,'Tabla 239892'!$A$4:$AM$19,8,FALSE)</f>
        <v>Las Fuentes</v>
      </c>
      <c r="R56" s="16">
        <f>VLOOKUP($J56,'Tabla 239892'!$A$4:$AM$19,9,FALSE)</f>
        <v>109</v>
      </c>
      <c r="S56" s="16" t="str">
        <f>VLOOKUP($J56,'Tabla 239892'!$A$4:$AM$19,10,FALSE)</f>
        <v>Zamora</v>
      </c>
      <c r="T56" s="16">
        <f>VLOOKUP($J56,'Tabla 239892'!$A$4:$AM$19,11,FALSE)</f>
        <v>109</v>
      </c>
      <c r="U56" s="16" t="str">
        <f>VLOOKUP($J56,'Tabla 239892'!$A$4:$AM$19,12,FALSE)</f>
        <v>Zamora</v>
      </c>
      <c r="V56" s="16">
        <f>VLOOKUP($J56,'Tabla 239892'!$A$4:$AM$19,13,FALSE)</f>
        <v>16</v>
      </c>
      <c r="W56" s="16" t="str">
        <f>VLOOKUP($J56,'Tabla 239892'!$A$4:$AM$19,14,FALSE)</f>
        <v>Michoacán</v>
      </c>
      <c r="X56" s="16">
        <f>VLOOKUP($J56,'Tabla 239892'!$A$4:$AM$19,15,FALSE)</f>
        <v>59699</v>
      </c>
      <c r="Y56" s="16" t="str">
        <f>VLOOKUP($J56,'Tabla 239892'!$A$4:$AM$19,16,FALSE)</f>
        <v>Ivan de Jesus Martínez Vega</v>
      </c>
      <c r="Z56" s="16" t="str">
        <f>VLOOKUP($J56,'Tabla 239892'!$A$4:$AM$19,17,FALSE)</f>
        <v>Lunes a Viernes de 8:00 a 15:00 horas </v>
      </c>
      <c r="AA56" s="18">
        <v>30</v>
      </c>
      <c r="AB56" s="18" t="s">
        <v>353</v>
      </c>
      <c r="AC56" s="18">
        <v>1</v>
      </c>
      <c r="AD56" s="16" t="str">
        <f>VLOOKUP($AC56,'Tabla 239893'!$A$4:$AN$19,2,FALSE)</f>
        <v>Oficinas centrales del DIF</v>
      </c>
      <c r="AE56" s="18" t="s">
        <v>243</v>
      </c>
      <c r="AF56" s="16" t="s">
        <v>355</v>
      </c>
      <c r="AG56" s="16">
        <v>1</v>
      </c>
      <c r="AH56" s="16" t="str">
        <f>VLOOKUP($AG56,'Tabla 239892'!$A$4:$AM$19,2,FALSE)</f>
        <v>                                   DIF                                                                                                                                                 </v>
      </c>
      <c r="AI56" s="16" t="str">
        <f>VLOOKUP($AG56,'Tabla 239892'!$A$4:$AM$19,3,FALSE)</f>
        <v>Calle</v>
      </c>
      <c r="AJ56" s="16" t="str">
        <f>VLOOKUP($AG56,'Tabla 239892'!$A$4:$AM$19,4,FALSE)</f>
        <v>Obrero</v>
      </c>
      <c r="AK56" s="16">
        <f>VLOOKUP($AG56,'Tabla 239892'!$A$4:$AM$19,5,FALSE)</f>
        <v>746</v>
      </c>
      <c r="AL56" s="16">
        <f>VLOOKUP($AG56,'Tabla 239892'!$A$4:$AM$19,6,FALSE)</f>
        <v>0</v>
      </c>
      <c r="AM56" s="16" t="str">
        <f>VLOOKUP($AG56,'Tabla 239892'!$A$4:$AM$19,7,FALSE)</f>
        <v>Colonia</v>
      </c>
      <c r="AN56" s="16" t="str">
        <f>VLOOKUP($AG56,'Tabla 239892'!$A$4:$AM$19,8,FALSE)</f>
        <v>Las Fuentes</v>
      </c>
      <c r="AO56" s="16">
        <f>VLOOKUP($AG56,'Tabla 239892'!$A$4:$AM$19,9,FALSE)</f>
        <v>109</v>
      </c>
      <c r="AP56" s="16" t="str">
        <f>VLOOKUP($AG56,'Tabla 239892'!$A$4:$AM$19,10,FALSE)</f>
        <v>Zamora</v>
      </c>
      <c r="AQ56" s="16">
        <f>VLOOKUP($AG56,'Tabla 239892'!$A$4:$AM$19,11,FALSE)</f>
        <v>109</v>
      </c>
      <c r="AR56" s="16" t="str">
        <f>VLOOKUP($AG56,'Tabla 239892'!$A$4:$AM$19,12,FALSE)</f>
        <v>Zamora</v>
      </c>
      <c r="AS56" s="16">
        <f>VLOOKUP($AG56,'Tabla 239892'!$A$4:$AM$19,13,FALSE)</f>
        <v>16</v>
      </c>
      <c r="AT56" s="16" t="str">
        <f>VLOOKUP($AG56,'Tabla 239892'!$A$4:$AM$19,14,FALSE)</f>
        <v>Michoacán</v>
      </c>
      <c r="AU56" s="16">
        <f>VLOOKUP($AG56,'Tabla 239892'!$A$4:$AM$19,15,FALSE)</f>
        <v>59699</v>
      </c>
      <c r="AV56" s="16" t="str">
        <f>VLOOKUP($AG56,'Tabla 239892'!$A$4:$AM$19,16,FALSE)</f>
        <v>Ivan de Jesus Martínez Vega</v>
      </c>
      <c r="AW56" s="16" t="str">
        <f>VLOOKUP($AG56,'Tabla 239892'!$A$4:$AM$19,17,FALSE)</f>
        <v>Lunes a Viernes de 8:00 a 15:00 horas </v>
      </c>
      <c r="AX56" s="18" t="s">
        <v>353</v>
      </c>
      <c r="AY56" s="18" t="s">
        <v>353</v>
      </c>
      <c r="AZ56" s="17">
        <v>42846</v>
      </c>
      <c r="BA56" s="16" t="s">
        <v>268</v>
      </c>
      <c r="BB56" s="16">
        <v>2017</v>
      </c>
      <c r="BC56" s="17">
        <v>42859</v>
      </c>
      <c r="BD56" s="18" t="s">
        <v>319</v>
      </c>
    </row>
    <row r="57" spans="1:56" ht="106.5" customHeight="1">
      <c r="A57" s="16" t="s">
        <v>352</v>
      </c>
      <c r="B57" s="18" t="s">
        <v>348</v>
      </c>
      <c r="C57" s="18" t="s">
        <v>223</v>
      </c>
      <c r="D57" s="18" t="s">
        <v>349</v>
      </c>
      <c r="E57" s="16" t="s">
        <v>1</v>
      </c>
      <c r="F57" s="18" t="s">
        <v>406</v>
      </c>
      <c r="G57" s="22" t="s">
        <v>353</v>
      </c>
      <c r="H57" s="18" t="s">
        <v>353</v>
      </c>
      <c r="I57" s="18" t="s">
        <v>224</v>
      </c>
      <c r="J57" s="18">
        <v>7</v>
      </c>
      <c r="K57" s="16" t="str">
        <f>VLOOKUP($J57,'Tabla 239892'!$A$4:$AM$19,2,FALSE)</f>
        <v>Local </v>
      </c>
      <c r="L57" s="16" t="str">
        <f>VLOOKUP($J57,'Tabla 239892'!$A$4:$AM$19,3,FALSE)</f>
        <v>Calle</v>
      </c>
      <c r="M57" s="16" t="str">
        <f>VLOOKUP($J57,'Tabla 239892'!$A$4:$AM$19,4,FALSE)</f>
        <v>Morelos</v>
      </c>
      <c r="N57" s="16">
        <f>VLOOKUP($J57,'Tabla 239892'!$A$4:$AM$19,5,FALSE)</f>
        <v>539</v>
      </c>
      <c r="O57" s="16">
        <f>VLOOKUP($J57,'Tabla 239892'!$A$4:$AM$19,6,FALSE)</f>
        <v>0</v>
      </c>
      <c r="P57" s="16" t="str">
        <f>VLOOKUP($J57,'Tabla 239892'!$A$4:$AM$19,7,FALSE)</f>
        <v>Colonia</v>
      </c>
      <c r="Q57" s="16" t="str">
        <f>VLOOKUP($J57,'Tabla 239892'!$A$4:$AM$19,8,FALSE)</f>
        <v>Centro</v>
      </c>
      <c r="R57" s="16">
        <f>VLOOKUP($J57,'Tabla 239892'!$A$4:$AM$19,9,FALSE)</f>
        <v>109</v>
      </c>
      <c r="S57" s="16" t="str">
        <f>VLOOKUP($J57,'Tabla 239892'!$A$4:$AM$19,10,FALSE)</f>
        <v>Zamora</v>
      </c>
      <c r="T57" s="16">
        <f>VLOOKUP($J57,'Tabla 239892'!$A$4:$AM$19,11,FALSE)</f>
        <v>109</v>
      </c>
      <c r="U57" s="16" t="str">
        <f>VLOOKUP($J57,'Tabla 239892'!$A$4:$AM$19,12,FALSE)</f>
        <v>Zamora</v>
      </c>
      <c r="V57" s="16">
        <f>VLOOKUP($J57,'Tabla 239892'!$A$4:$AM$19,13,FALSE)</f>
        <v>16</v>
      </c>
      <c r="W57" s="16" t="str">
        <f>VLOOKUP($J57,'Tabla 239892'!$A$4:$AM$19,14,FALSE)</f>
        <v>Michoacán</v>
      </c>
      <c r="X57" s="16">
        <f>VLOOKUP($J57,'Tabla 239892'!$A$4:$AM$19,15,FALSE)</f>
        <v>59600</v>
      </c>
      <c r="Y57" s="16" t="str">
        <f>VLOOKUP($J57,'Tabla 239892'!$A$4:$AM$19,16,FALSE)</f>
        <v>Soledad Salcedo Mora</v>
      </c>
      <c r="Z57" s="16" t="str">
        <f>VLOOKUP($J57,'Tabla 239892'!$A$4:$AM$19,17,FALSE)</f>
        <v>Lunes, Martes y Miercoles de 10:00 a 13:00 horas y Marte y Jueves de 16:00 a 18:00 </v>
      </c>
      <c r="AA57" s="18">
        <v>30</v>
      </c>
      <c r="AB57" s="18" t="s">
        <v>353</v>
      </c>
      <c r="AC57" s="18">
        <v>7</v>
      </c>
      <c r="AD57" s="16" t="str">
        <f>VLOOKUP($AC57,'Tabla 239893'!$A$4:$AN$19,2,FALSE)</f>
        <v>Local Morelos</v>
      </c>
      <c r="AE57" s="18" t="s">
        <v>243</v>
      </c>
      <c r="AF57" s="16" t="s">
        <v>355</v>
      </c>
      <c r="AG57" s="16">
        <v>1</v>
      </c>
      <c r="AH57" s="16" t="str">
        <f>VLOOKUP($AG57,'Tabla 239892'!$A$4:$AM$19,2,FALSE)</f>
        <v>                                   DIF                                                                                                                                                 </v>
      </c>
      <c r="AI57" s="16" t="str">
        <f>VLOOKUP($AG57,'Tabla 239892'!$A$4:$AM$19,3,FALSE)</f>
        <v>Calle</v>
      </c>
      <c r="AJ57" s="16" t="str">
        <f>VLOOKUP($AG57,'Tabla 239892'!$A$4:$AM$19,4,FALSE)</f>
        <v>Obrero</v>
      </c>
      <c r="AK57" s="16">
        <f>VLOOKUP($AG57,'Tabla 239892'!$A$4:$AM$19,5,FALSE)</f>
        <v>746</v>
      </c>
      <c r="AL57" s="16">
        <f>VLOOKUP($AG57,'Tabla 239892'!$A$4:$AM$19,6,FALSE)</f>
        <v>0</v>
      </c>
      <c r="AM57" s="16" t="str">
        <f>VLOOKUP($AG57,'Tabla 239892'!$A$4:$AM$19,7,FALSE)</f>
        <v>Colonia</v>
      </c>
      <c r="AN57" s="16" t="str">
        <f>VLOOKUP($AG57,'Tabla 239892'!$A$4:$AM$19,8,FALSE)</f>
        <v>Las Fuentes</v>
      </c>
      <c r="AO57" s="16">
        <f>VLOOKUP($AG57,'Tabla 239892'!$A$4:$AM$19,9,FALSE)</f>
        <v>109</v>
      </c>
      <c r="AP57" s="16" t="str">
        <f>VLOOKUP($AG57,'Tabla 239892'!$A$4:$AM$19,10,FALSE)</f>
        <v>Zamora</v>
      </c>
      <c r="AQ57" s="16">
        <f>VLOOKUP($AG57,'Tabla 239892'!$A$4:$AM$19,11,FALSE)</f>
        <v>109</v>
      </c>
      <c r="AR57" s="16" t="str">
        <f>VLOOKUP($AG57,'Tabla 239892'!$A$4:$AM$19,12,FALSE)</f>
        <v>Zamora</v>
      </c>
      <c r="AS57" s="16">
        <f>VLOOKUP($AG57,'Tabla 239892'!$A$4:$AM$19,13,FALSE)</f>
        <v>16</v>
      </c>
      <c r="AT57" s="16" t="str">
        <f>VLOOKUP($AG57,'Tabla 239892'!$A$4:$AM$19,14,FALSE)</f>
        <v>Michoacán</v>
      </c>
      <c r="AU57" s="16">
        <f>VLOOKUP($AG57,'Tabla 239892'!$A$4:$AM$19,15,FALSE)</f>
        <v>59699</v>
      </c>
      <c r="AV57" s="16" t="str">
        <f>VLOOKUP($AG57,'Tabla 239892'!$A$4:$AM$19,16,FALSE)</f>
        <v>Ivan de Jesus Martínez Vega</v>
      </c>
      <c r="AW57" s="16" t="str">
        <f>VLOOKUP($AG57,'Tabla 239892'!$A$4:$AM$19,17,FALSE)</f>
        <v>Lunes a Viernes de 8:00 a 15:00 horas </v>
      </c>
      <c r="AX57" s="18" t="s">
        <v>353</v>
      </c>
      <c r="AY57" s="18" t="s">
        <v>353</v>
      </c>
      <c r="AZ57" s="17">
        <v>42846</v>
      </c>
      <c r="BA57" s="16" t="s">
        <v>268</v>
      </c>
      <c r="BB57" s="16">
        <v>2017</v>
      </c>
      <c r="BC57" s="17">
        <v>42859</v>
      </c>
      <c r="BD57" s="18" t="s">
        <v>319</v>
      </c>
    </row>
    <row r="58" spans="1:56" ht="106.5" customHeight="1">
      <c r="A58" s="23" t="s">
        <v>352</v>
      </c>
      <c r="B58" s="24" t="s">
        <v>350</v>
      </c>
      <c r="C58" s="24" t="s">
        <v>223</v>
      </c>
      <c r="D58" s="24" t="s">
        <v>351</v>
      </c>
      <c r="E58" s="23" t="s">
        <v>1</v>
      </c>
      <c r="F58" s="18" t="s">
        <v>406</v>
      </c>
      <c r="G58" s="22" t="s">
        <v>353</v>
      </c>
      <c r="H58" s="18" t="s">
        <v>353</v>
      </c>
      <c r="I58" s="18" t="s">
        <v>224</v>
      </c>
      <c r="J58" s="18">
        <v>13</v>
      </c>
      <c r="K58" s="16" t="str">
        <f>VLOOKUP($J58,'Tabla 239892'!$A$4:$AM$19,2,FALSE)</f>
        <v>Local </v>
      </c>
      <c r="L58" s="16" t="str">
        <f>VLOOKUP($J58,'Tabla 239892'!$A$4:$AM$19,3,FALSE)</f>
        <v>Calle</v>
      </c>
      <c r="M58" s="16" t="str">
        <f>VLOOKUP($J58,'Tabla 239892'!$A$4:$AM$19,4,FALSE)</f>
        <v>20 de noviembre</v>
      </c>
      <c r="N58" s="16" t="str">
        <f>VLOOKUP($J58,'Tabla 239892'!$A$4:$AM$19,5,FALSE)</f>
        <v>s/n</v>
      </c>
      <c r="O58" s="16">
        <f>VLOOKUP($J58,'Tabla 239892'!$A$4:$AM$19,6,FALSE)</f>
        <v>0</v>
      </c>
      <c r="P58" s="16" t="str">
        <f>VLOOKUP($J58,'Tabla 239892'!$A$4:$AM$19,7,FALSE)</f>
        <v>Colonia</v>
      </c>
      <c r="Q58" s="16" t="str">
        <f>VLOOKUP($J58,'Tabla 239892'!$A$4:$AM$19,8,FALSE)</f>
        <v>20 de Noviembre</v>
      </c>
      <c r="R58" s="16">
        <f>VLOOKUP($J58,'Tabla 239892'!$A$4:$AM$19,9,FALSE)</f>
        <v>109</v>
      </c>
      <c r="S58" s="16" t="str">
        <f>VLOOKUP($J58,'Tabla 239892'!$A$4:$AM$19,10,FALSE)</f>
        <v>Zamora</v>
      </c>
      <c r="T58" s="16">
        <f>VLOOKUP($J58,'Tabla 239892'!$A$4:$AM$19,11,FALSE)</f>
        <v>109</v>
      </c>
      <c r="U58" s="16" t="str">
        <f>VLOOKUP($J58,'Tabla 239892'!$A$4:$AM$19,12,FALSE)</f>
        <v>Zamora</v>
      </c>
      <c r="V58" s="16">
        <f>VLOOKUP($J58,'Tabla 239892'!$A$4:$AM$19,13,FALSE)</f>
        <v>16</v>
      </c>
      <c r="W58" s="16" t="str">
        <f>VLOOKUP($J58,'Tabla 239892'!$A$4:$AM$19,14,FALSE)</f>
        <v>Michoacán</v>
      </c>
      <c r="X58" s="16">
        <f>VLOOKUP($J58,'Tabla 239892'!$A$4:$AM$19,15,FALSE)</f>
        <v>59660</v>
      </c>
      <c r="Y58" s="16" t="str">
        <f>VLOOKUP($J58,'Tabla 239892'!$A$4:$AM$19,16,FALSE)</f>
        <v>Soledad Salcedo Mora</v>
      </c>
      <c r="Z58" s="16" t="str">
        <f>VLOOKUP($J58,'Tabla 239892'!$A$4:$AM$19,17,FALSE)</f>
        <v>Lunes, Martes y Miercoles de 10:00 a 13:00 horas y Marte y Jueves de 16:00 a 18:00 </v>
      </c>
      <c r="AA58" s="18">
        <v>30</v>
      </c>
      <c r="AB58" s="18" t="s">
        <v>353</v>
      </c>
      <c r="AC58" s="18">
        <v>13</v>
      </c>
      <c r="AD58" s="16" t="str">
        <f>VLOOKUP($AC58,'Tabla 239893'!$A$4:$AN$19,2,FALSE)</f>
        <v>Local 20 de noviembre</v>
      </c>
      <c r="AE58" s="18" t="s">
        <v>243</v>
      </c>
      <c r="AF58" s="16" t="s">
        <v>355</v>
      </c>
      <c r="AG58" s="16">
        <v>1</v>
      </c>
      <c r="AH58" s="16" t="str">
        <f>VLOOKUP($AG58,'Tabla 239892'!$A$4:$AM$19,2,FALSE)</f>
        <v>                                   DIF                                                                                                                                                 </v>
      </c>
      <c r="AI58" s="16" t="str">
        <f>VLOOKUP($AG58,'Tabla 239892'!$A$4:$AM$19,3,FALSE)</f>
        <v>Calle</v>
      </c>
      <c r="AJ58" s="16" t="str">
        <f>VLOOKUP($AG58,'Tabla 239892'!$A$4:$AM$19,4,FALSE)</f>
        <v>Obrero</v>
      </c>
      <c r="AK58" s="16">
        <f>VLOOKUP($AG58,'Tabla 239892'!$A$4:$AM$19,5,FALSE)</f>
        <v>746</v>
      </c>
      <c r="AL58" s="16">
        <f>VLOOKUP($AG58,'Tabla 239892'!$A$4:$AM$19,6,FALSE)</f>
        <v>0</v>
      </c>
      <c r="AM58" s="16" t="str">
        <f>VLOOKUP($AG58,'Tabla 239892'!$A$4:$AM$19,7,FALSE)</f>
        <v>Colonia</v>
      </c>
      <c r="AN58" s="16" t="str">
        <f>VLOOKUP($AG58,'Tabla 239892'!$A$4:$AM$19,8,FALSE)</f>
        <v>Las Fuentes</v>
      </c>
      <c r="AO58" s="16">
        <f>VLOOKUP($AG58,'Tabla 239892'!$A$4:$AM$19,9,FALSE)</f>
        <v>109</v>
      </c>
      <c r="AP58" s="16" t="str">
        <f>VLOOKUP($AG58,'Tabla 239892'!$A$4:$AM$19,10,FALSE)</f>
        <v>Zamora</v>
      </c>
      <c r="AQ58" s="16">
        <f>VLOOKUP($AG58,'Tabla 239892'!$A$4:$AM$19,11,FALSE)</f>
        <v>109</v>
      </c>
      <c r="AR58" s="16" t="str">
        <f>VLOOKUP($AG58,'Tabla 239892'!$A$4:$AM$19,12,FALSE)</f>
        <v>Zamora</v>
      </c>
      <c r="AS58" s="16">
        <f>VLOOKUP($AG58,'Tabla 239892'!$A$4:$AM$19,13,FALSE)</f>
        <v>16</v>
      </c>
      <c r="AT58" s="16" t="str">
        <f>VLOOKUP($AG58,'Tabla 239892'!$A$4:$AM$19,14,FALSE)</f>
        <v>Michoacán</v>
      </c>
      <c r="AU58" s="16">
        <f>VLOOKUP($AG58,'Tabla 239892'!$A$4:$AM$19,15,FALSE)</f>
        <v>59699</v>
      </c>
      <c r="AV58" s="16" t="str">
        <f>VLOOKUP($AG58,'Tabla 239892'!$A$4:$AM$19,16,FALSE)</f>
        <v>Ivan de Jesus Martínez Vega</v>
      </c>
      <c r="AW58" s="16" t="str">
        <f>VLOOKUP($AG58,'Tabla 239892'!$A$4:$AM$19,17,FALSE)</f>
        <v>Lunes a Viernes de 8:00 a 15:00 horas </v>
      </c>
      <c r="AX58" s="18" t="s">
        <v>353</v>
      </c>
      <c r="AY58" s="18" t="s">
        <v>353</v>
      </c>
      <c r="AZ58" s="17">
        <v>42846</v>
      </c>
      <c r="BA58" s="16" t="s">
        <v>268</v>
      </c>
      <c r="BB58" s="16">
        <v>2017</v>
      </c>
      <c r="BC58" s="17">
        <v>42859</v>
      </c>
      <c r="BD58" s="18" t="s">
        <v>319</v>
      </c>
    </row>
    <row r="59" spans="1:56" ht="106.5" customHeight="1">
      <c r="A59" s="21" t="s">
        <v>352</v>
      </c>
      <c r="B59" s="18" t="s">
        <v>417</v>
      </c>
      <c r="C59" s="18" t="s">
        <v>425</v>
      </c>
      <c r="D59" s="18" t="s">
        <v>428</v>
      </c>
      <c r="E59" s="18" t="s">
        <v>1</v>
      </c>
      <c r="F59" s="18" t="s">
        <v>436</v>
      </c>
      <c r="G59" s="22" t="s">
        <v>353</v>
      </c>
      <c r="H59" s="18" t="s">
        <v>353</v>
      </c>
      <c r="I59" s="18" t="s">
        <v>224</v>
      </c>
      <c r="J59" s="18">
        <v>1</v>
      </c>
      <c r="K59" s="16" t="str">
        <f>VLOOKUP($J59,'Tabla 239892'!$A$4:$AM$19,2,FALSE)</f>
        <v>                                   DIF                                                                                                                                                 </v>
      </c>
      <c r="L59" s="16" t="str">
        <f>VLOOKUP($J59,'Tabla 239892'!$A$4:$AM$19,3,FALSE)</f>
        <v>Calle</v>
      </c>
      <c r="M59" s="16" t="str">
        <f>VLOOKUP($J59,'Tabla 239892'!$A$4:$AM$19,4,FALSE)</f>
        <v>Obrero</v>
      </c>
      <c r="N59" s="16">
        <f>VLOOKUP($J59,'Tabla 239892'!$A$4:$AM$19,5,FALSE)</f>
        <v>746</v>
      </c>
      <c r="O59" s="16">
        <f>VLOOKUP($J59,'Tabla 239892'!$A$4:$AM$19,6,FALSE)</f>
        <v>0</v>
      </c>
      <c r="P59" s="16" t="str">
        <f>VLOOKUP($J59,'Tabla 239892'!$A$4:$AM$19,7,FALSE)</f>
        <v>Colonia</v>
      </c>
      <c r="Q59" s="16" t="str">
        <f>VLOOKUP($J59,'Tabla 239892'!$A$4:$AM$19,8,FALSE)</f>
        <v>Las Fuentes</v>
      </c>
      <c r="R59" s="16">
        <f>VLOOKUP($J59,'Tabla 239892'!$A$4:$AM$19,9,FALSE)</f>
        <v>109</v>
      </c>
      <c r="S59" s="16" t="str">
        <f>VLOOKUP($J59,'Tabla 239892'!$A$4:$AM$19,10,FALSE)</f>
        <v>Zamora</v>
      </c>
      <c r="T59" s="16">
        <f>VLOOKUP($J59,'Tabla 239892'!$A$4:$AM$19,11,FALSE)</f>
        <v>109</v>
      </c>
      <c r="U59" s="16" t="str">
        <f>VLOOKUP($J59,'Tabla 239892'!$A$4:$AM$19,12,FALSE)</f>
        <v>Zamora</v>
      </c>
      <c r="V59" s="16">
        <f>VLOOKUP($J59,'Tabla 239892'!$A$4:$AM$19,13,FALSE)</f>
        <v>16</v>
      </c>
      <c r="W59" s="16" t="str">
        <f>VLOOKUP($J59,'Tabla 239892'!$A$4:$AM$19,14,FALSE)</f>
        <v>Michoacán</v>
      </c>
      <c r="X59" s="16">
        <f>VLOOKUP($J59,'Tabla 239892'!$A$4:$AM$19,15,FALSE)</f>
        <v>59699</v>
      </c>
      <c r="Y59" s="16" t="str">
        <f>VLOOKUP($J59,'Tabla 239892'!$A$4:$AM$19,16,FALSE)</f>
        <v>Ivan de Jesus Martínez Vega</v>
      </c>
      <c r="Z59" s="16" t="str">
        <f>VLOOKUP($J59,'Tabla 239892'!$A$4:$AM$19,17,FALSE)</f>
        <v>Lunes a Viernes de 8:00 a 15:00 horas </v>
      </c>
      <c r="AA59" s="18" t="s">
        <v>296</v>
      </c>
      <c r="AB59" s="18" t="s">
        <v>353</v>
      </c>
      <c r="AC59" s="18" t="s">
        <v>353</v>
      </c>
      <c r="AD59" s="16" t="str">
        <f>VLOOKUP($AC59,'Tabla 239893'!$A$4:$AN$19,2,FALSE)</f>
        <v>ND</v>
      </c>
      <c r="AE59" s="18" t="s">
        <v>243</v>
      </c>
      <c r="AF59" s="16" t="s">
        <v>355</v>
      </c>
      <c r="AG59" s="16">
        <v>1</v>
      </c>
      <c r="AH59" s="16" t="str">
        <f>VLOOKUP($AG59,'Tabla 239892'!$A$4:$AM$19,2,FALSE)</f>
        <v>                                   DIF                                                                                                                                                 </v>
      </c>
      <c r="AI59" s="16" t="str">
        <f>VLOOKUP($AG59,'Tabla 239892'!$A$4:$AM$19,3,FALSE)</f>
        <v>Calle</v>
      </c>
      <c r="AJ59" s="16" t="str">
        <f>VLOOKUP($AG59,'Tabla 239892'!$A$4:$AM$19,4,FALSE)</f>
        <v>Obrero</v>
      </c>
      <c r="AK59" s="16">
        <f>VLOOKUP($AG59,'Tabla 239892'!$A$4:$AM$19,5,FALSE)</f>
        <v>746</v>
      </c>
      <c r="AL59" s="16">
        <f>VLOOKUP($AG59,'Tabla 239892'!$A$4:$AM$19,6,FALSE)</f>
        <v>0</v>
      </c>
      <c r="AM59" s="16" t="str">
        <f>VLOOKUP($AG59,'Tabla 239892'!$A$4:$AM$19,7,FALSE)</f>
        <v>Colonia</v>
      </c>
      <c r="AN59" s="16" t="str">
        <f>VLOOKUP($AG59,'Tabla 239892'!$A$4:$AM$19,8,FALSE)</f>
        <v>Las Fuentes</v>
      </c>
      <c r="AO59" s="16">
        <f>VLOOKUP($AG59,'Tabla 239892'!$A$4:$AM$19,9,FALSE)</f>
        <v>109</v>
      </c>
      <c r="AP59" s="16" t="str">
        <f>VLOOKUP($AG59,'Tabla 239892'!$A$4:$AM$19,10,FALSE)</f>
        <v>Zamora</v>
      </c>
      <c r="AQ59" s="16">
        <f>VLOOKUP($AG59,'Tabla 239892'!$A$4:$AM$19,11,FALSE)</f>
        <v>109</v>
      </c>
      <c r="AR59" s="16" t="str">
        <f>VLOOKUP($AG59,'Tabla 239892'!$A$4:$AM$19,12,FALSE)</f>
        <v>Zamora</v>
      </c>
      <c r="AS59" s="16">
        <f>VLOOKUP($AG59,'Tabla 239892'!$A$4:$AM$19,13,FALSE)</f>
        <v>16</v>
      </c>
      <c r="AT59" s="16" t="str">
        <f>VLOOKUP($AG59,'Tabla 239892'!$A$4:$AM$19,14,FALSE)</f>
        <v>Michoacán</v>
      </c>
      <c r="AU59" s="16">
        <f>VLOOKUP($AG59,'Tabla 239892'!$A$4:$AM$19,15,FALSE)</f>
        <v>59699</v>
      </c>
      <c r="AV59" s="16" t="str">
        <f>VLOOKUP($AG59,'Tabla 239892'!$A$4:$AM$19,16,FALSE)</f>
        <v>Ivan de Jesus Martínez Vega</v>
      </c>
      <c r="AW59" s="16" t="str">
        <f>VLOOKUP($AG59,'Tabla 239892'!$A$4:$AM$19,17,FALSE)</f>
        <v>Lunes a Viernes de 8:00 a 15:00 horas </v>
      </c>
      <c r="AX59" s="18" t="s">
        <v>353</v>
      </c>
      <c r="AY59" s="18" t="s">
        <v>353</v>
      </c>
      <c r="AZ59" s="17">
        <v>42846</v>
      </c>
      <c r="BA59" s="16" t="s">
        <v>268</v>
      </c>
      <c r="BB59" s="16">
        <v>2017</v>
      </c>
      <c r="BC59" s="17">
        <v>42859</v>
      </c>
      <c r="BD59" s="18" t="s">
        <v>399</v>
      </c>
    </row>
    <row r="60" spans="1:56" ht="106.5" customHeight="1">
      <c r="A60" s="21" t="s">
        <v>352</v>
      </c>
      <c r="B60" s="21" t="s">
        <v>418</v>
      </c>
      <c r="C60" s="18" t="s">
        <v>425</v>
      </c>
      <c r="D60" s="18" t="s">
        <v>429</v>
      </c>
      <c r="E60" s="18" t="s">
        <v>1</v>
      </c>
      <c r="F60" s="18" t="s">
        <v>436</v>
      </c>
      <c r="G60" s="22" t="s">
        <v>353</v>
      </c>
      <c r="H60" s="18" t="s">
        <v>353</v>
      </c>
      <c r="I60" s="18" t="s">
        <v>224</v>
      </c>
      <c r="J60" s="18">
        <v>1</v>
      </c>
      <c r="K60" s="16" t="str">
        <f>VLOOKUP($J60,'Tabla 239892'!$A$4:$AM$19,2,FALSE)</f>
        <v>                                   DIF                                                                                                                                                 </v>
      </c>
      <c r="L60" s="16" t="str">
        <f>VLOOKUP($J60,'Tabla 239892'!$A$4:$AM$19,3,FALSE)</f>
        <v>Calle</v>
      </c>
      <c r="M60" s="16" t="str">
        <f>VLOOKUP($J60,'Tabla 239892'!$A$4:$AM$19,4,FALSE)</f>
        <v>Obrero</v>
      </c>
      <c r="N60" s="16">
        <f>VLOOKUP($J60,'Tabla 239892'!$A$4:$AM$19,5,FALSE)</f>
        <v>746</v>
      </c>
      <c r="O60" s="16">
        <f>VLOOKUP($J60,'Tabla 239892'!$A$4:$AM$19,6,FALSE)</f>
        <v>0</v>
      </c>
      <c r="P60" s="16" t="str">
        <f>VLOOKUP($J60,'Tabla 239892'!$A$4:$AM$19,7,FALSE)</f>
        <v>Colonia</v>
      </c>
      <c r="Q60" s="16" t="str">
        <f>VLOOKUP($J60,'Tabla 239892'!$A$4:$AM$19,8,FALSE)</f>
        <v>Las Fuentes</v>
      </c>
      <c r="R60" s="16">
        <f>VLOOKUP($J60,'Tabla 239892'!$A$4:$AM$19,9,FALSE)</f>
        <v>109</v>
      </c>
      <c r="S60" s="16" t="str">
        <f>VLOOKUP($J60,'Tabla 239892'!$A$4:$AM$19,10,FALSE)</f>
        <v>Zamora</v>
      </c>
      <c r="T60" s="16">
        <f>VLOOKUP($J60,'Tabla 239892'!$A$4:$AM$19,11,FALSE)</f>
        <v>109</v>
      </c>
      <c r="U60" s="16" t="str">
        <f>VLOOKUP($J60,'Tabla 239892'!$A$4:$AM$19,12,FALSE)</f>
        <v>Zamora</v>
      </c>
      <c r="V60" s="16">
        <f>VLOOKUP($J60,'Tabla 239892'!$A$4:$AM$19,13,FALSE)</f>
        <v>16</v>
      </c>
      <c r="W60" s="16" t="str">
        <f>VLOOKUP($J60,'Tabla 239892'!$A$4:$AM$19,14,FALSE)</f>
        <v>Michoacán</v>
      </c>
      <c r="X60" s="16">
        <f>VLOOKUP($J60,'Tabla 239892'!$A$4:$AM$19,15,FALSE)</f>
        <v>59699</v>
      </c>
      <c r="Y60" s="16" t="str">
        <f>VLOOKUP($J60,'Tabla 239892'!$A$4:$AM$19,16,FALSE)</f>
        <v>Ivan de Jesus Martínez Vega</v>
      </c>
      <c r="Z60" s="16" t="str">
        <f>VLOOKUP($J60,'Tabla 239892'!$A$4:$AM$19,17,FALSE)</f>
        <v>Lunes a Viernes de 8:00 a 15:00 horas </v>
      </c>
      <c r="AA60" s="18" t="s">
        <v>296</v>
      </c>
      <c r="AB60" s="18" t="s">
        <v>353</v>
      </c>
      <c r="AC60" s="18" t="s">
        <v>353</v>
      </c>
      <c r="AD60" s="16" t="str">
        <f>VLOOKUP($AC60,'Tabla 239893'!$A$4:$AN$19,2,FALSE)</f>
        <v>ND</v>
      </c>
      <c r="AE60" s="18" t="s">
        <v>243</v>
      </c>
      <c r="AF60" s="16" t="s">
        <v>355</v>
      </c>
      <c r="AG60" s="16">
        <v>1</v>
      </c>
      <c r="AH60" s="16" t="str">
        <f>VLOOKUP($AG60,'Tabla 239892'!$A$4:$AM$19,2,FALSE)</f>
        <v>                                   DIF                                                                                                                                                 </v>
      </c>
      <c r="AI60" s="16" t="str">
        <f>VLOOKUP($AG60,'Tabla 239892'!$A$4:$AM$19,3,FALSE)</f>
        <v>Calle</v>
      </c>
      <c r="AJ60" s="16" t="str">
        <f>VLOOKUP($AG60,'Tabla 239892'!$A$4:$AM$19,4,FALSE)</f>
        <v>Obrero</v>
      </c>
      <c r="AK60" s="16">
        <f>VLOOKUP($AG60,'Tabla 239892'!$A$4:$AM$19,5,FALSE)</f>
        <v>746</v>
      </c>
      <c r="AL60" s="16">
        <f>VLOOKUP($AG60,'Tabla 239892'!$A$4:$AM$19,6,FALSE)</f>
        <v>0</v>
      </c>
      <c r="AM60" s="16" t="str">
        <f>VLOOKUP($AG60,'Tabla 239892'!$A$4:$AM$19,7,FALSE)</f>
        <v>Colonia</v>
      </c>
      <c r="AN60" s="16" t="str">
        <f>VLOOKUP($AG60,'Tabla 239892'!$A$4:$AM$19,8,FALSE)</f>
        <v>Las Fuentes</v>
      </c>
      <c r="AO60" s="16">
        <f>VLOOKUP($AG60,'Tabla 239892'!$A$4:$AM$19,9,FALSE)</f>
        <v>109</v>
      </c>
      <c r="AP60" s="16" t="str">
        <f>VLOOKUP($AG60,'Tabla 239892'!$A$4:$AM$19,10,FALSE)</f>
        <v>Zamora</v>
      </c>
      <c r="AQ60" s="16">
        <f>VLOOKUP($AG60,'Tabla 239892'!$A$4:$AM$19,11,FALSE)</f>
        <v>109</v>
      </c>
      <c r="AR60" s="16" t="str">
        <f>VLOOKUP($AG60,'Tabla 239892'!$A$4:$AM$19,12,FALSE)</f>
        <v>Zamora</v>
      </c>
      <c r="AS60" s="16">
        <f>VLOOKUP($AG60,'Tabla 239892'!$A$4:$AM$19,13,FALSE)</f>
        <v>16</v>
      </c>
      <c r="AT60" s="16" t="str">
        <f>VLOOKUP($AG60,'Tabla 239892'!$A$4:$AM$19,14,FALSE)</f>
        <v>Michoacán</v>
      </c>
      <c r="AU60" s="16">
        <f>VLOOKUP($AG60,'Tabla 239892'!$A$4:$AM$19,15,FALSE)</f>
        <v>59699</v>
      </c>
      <c r="AV60" s="16" t="str">
        <f>VLOOKUP($AG60,'Tabla 239892'!$A$4:$AM$19,16,FALSE)</f>
        <v>Ivan de Jesus Martínez Vega</v>
      </c>
      <c r="AW60" s="16" t="str">
        <f>VLOOKUP($AG60,'Tabla 239892'!$A$4:$AM$19,17,FALSE)</f>
        <v>Lunes a Viernes de 8:00 a 15:00 horas </v>
      </c>
      <c r="AX60" s="18" t="s">
        <v>353</v>
      </c>
      <c r="AY60" s="18" t="s">
        <v>353</v>
      </c>
      <c r="AZ60" s="17">
        <v>42846</v>
      </c>
      <c r="BA60" s="16" t="s">
        <v>268</v>
      </c>
      <c r="BB60" s="16">
        <v>2017</v>
      </c>
      <c r="BC60" s="17">
        <v>42859</v>
      </c>
      <c r="BD60" s="18" t="s">
        <v>399</v>
      </c>
    </row>
    <row r="61" spans="1:56" ht="106.5" customHeight="1">
      <c r="A61" s="21" t="s">
        <v>352</v>
      </c>
      <c r="B61" s="21" t="s">
        <v>419</v>
      </c>
      <c r="C61" s="18" t="s">
        <v>426</v>
      </c>
      <c r="D61" s="18" t="s">
        <v>430</v>
      </c>
      <c r="E61" s="18" t="s">
        <v>1</v>
      </c>
      <c r="F61" s="18" t="s">
        <v>436</v>
      </c>
      <c r="G61" s="22" t="s">
        <v>353</v>
      </c>
      <c r="H61" s="18" t="s">
        <v>353</v>
      </c>
      <c r="I61" s="18" t="s">
        <v>224</v>
      </c>
      <c r="J61" s="18">
        <v>1</v>
      </c>
      <c r="K61" s="16" t="str">
        <f>VLOOKUP($J61,'Tabla 239892'!$A$4:$AM$19,2,FALSE)</f>
        <v>                                   DIF                                                                                                                                                 </v>
      </c>
      <c r="L61" s="16" t="str">
        <f>VLOOKUP($J61,'Tabla 239892'!$A$4:$AM$19,3,FALSE)</f>
        <v>Calle</v>
      </c>
      <c r="M61" s="16" t="str">
        <f>VLOOKUP($J61,'Tabla 239892'!$A$4:$AM$19,4,FALSE)</f>
        <v>Obrero</v>
      </c>
      <c r="N61" s="16">
        <f>VLOOKUP($J61,'Tabla 239892'!$A$4:$AM$19,5,FALSE)</f>
        <v>746</v>
      </c>
      <c r="O61" s="16">
        <f>VLOOKUP($J61,'Tabla 239892'!$A$4:$AM$19,6,FALSE)</f>
        <v>0</v>
      </c>
      <c r="P61" s="16" t="str">
        <f>VLOOKUP($J61,'Tabla 239892'!$A$4:$AM$19,7,FALSE)</f>
        <v>Colonia</v>
      </c>
      <c r="Q61" s="16" t="str">
        <f>VLOOKUP($J61,'Tabla 239892'!$A$4:$AM$19,8,FALSE)</f>
        <v>Las Fuentes</v>
      </c>
      <c r="R61" s="16">
        <f>VLOOKUP($J61,'Tabla 239892'!$A$4:$AM$19,9,FALSE)</f>
        <v>109</v>
      </c>
      <c r="S61" s="16" t="str">
        <f>VLOOKUP($J61,'Tabla 239892'!$A$4:$AM$19,10,FALSE)</f>
        <v>Zamora</v>
      </c>
      <c r="T61" s="16">
        <f>VLOOKUP($J61,'Tabla 239892'!$A$4:$AM$19,11,FALSE)</f>
        <v>109</v>
      </c>
      <c r="U61" s="16" t="str">
        <f>VLOOKUP($J61,'Tabla 239892'!$A$4:$AM$19,12,FALSE)</f>
        <v>Zamora</v>
      </c>
      <c r="V61" s="16">
        <f>VLOOKUP($J61,'Tabla 239892'!$A$4:$AM$19,13,FALSE)</f>
        <v>16</v>
      </c>
      <c r="W61" s="16" t="str">
        <f>VLOOKUP($J61,'Tabla 239892'!$A$4:$AM$19,14,FALSE)</f>
        <v>Michoacán</v>
      </c>
      <c r="X61" s="16">
        <f>VLOOKUP($J61,'Tabla 239892'!$A$4:$AM$19,15,FALSE)</f>
        <v>59699</v>
      </c>
      <c r="Y61" s="16" t="str">
        <f>VLOOKUP($J61,'Tabla 239892'!$A$4:$AM$19,16,FALSE)</f>
        <v>Ivan de Jesus Martínez Vega</v>
      </c>
      <c r="Z61" s="16" t="str">
        <f>VLOOKUP($J61,'Tabla 239892'!$A$4:$AM$19,17,FALSE)</f>
        <v>Lunes a Viernes de 8:00 a 15:00 horas </v>
      </c>
      <c r="AA61" s="18" t="s">
        <v>296</v>
      </c>
      <c r="AB61" s="18" t="s">
        <v>353</v>
      </c>
      <c r="AC61" s="18" t="s">
        <v>353</v>
      </c>
      <c r="AD61" s="16" t="str">
        <f>VLOOKUP($AC61,'Tabla 239893'!$A$4:$AN$19,2,FALSE)</f>
        <v>ND</v>
      </c>
      <c r="AE61" s="18" t="s">
        <v>243</v>
      </c>
      <c r="AF61" s="16" t="s">
        <v>355</v>
      </c>
      <c r="AG61" s="16">
        <v>1</v>
      </c>
      <c r="AH61" s="16" t="str">
        <f>VLOOKUP($AG61,'Tabla 239892'!$A$4:$AM$19,2,FALSE)</f>
        <v>                                   DIF                                                                                                                                                 </v>
      </c>
      <c r="AI61" s="16" t="str">
        <f>VLOOKUP($AG61,'Tabla 239892'!$A$4:$AM$19,3,FALSE)</f>
        <v>Calle</v>
      </c>
      <c r="AJ61" s="16" t="str">
        <f>VLOOKUP($AG61,'Tabla 239892'!$A$4:$AM$19,4,FALSE)</f>
        <v>Obrero</v>
      </c>
      <c r="AK61" s="16">
        <f>VLOOKUP($AG61,'Tabla 239892'!$A$4:$AM$19,5,FALSE)</f>
        <v>746</v>
      </c>
      <c r="AL61" s="16">
        <f>VLOOKUP($AG61,'Tabla 239892'!$A$4:$AM$19,6,FALSE)</f>
        <v>0</v>
      </c>
      <c r="AM61" s="16" t="str">
        <f>VLOOKUP($AG61,'Tabla 239892'!$A$4:$AM$19,7,FALSE)</f>
        <v>Colonia</v>
      </c>
      <c r="AN61" s="16" t="str">
        <f>VLOOKUP($AG61,'Tabla 239892'!$A$4:$AM$19,8,FALSE)</f>
        <v>Las Fuentes</v>
      </c>
      <c r="AO61" s="16">
        <f>VLOOKUP($AG61,'Tabla 239892'!$A$4:$AM$19,9,FALSE)</f>
        <v>109</v>
      </c>
      <c r="AP61" s="16" t="str">
        <f>VLOOKUP($AG61,'Tabla 239892'!$A$4:$AM$19,10,FALSE)</f>
        <v>Zamora</v>
      </c>
      <c r="AQ61" s="16">
        <f>VLOOKUP($AG61,'Tabla 239892'!$A$4:$AM$19,11,FALSE)</f>
        <v>109</v>
      </c>
      <c r="AR61" s="16" t="str">
        <f>VLOOKUP($AG61,'Tabla 239892'!$A$4:$AM$19,12,FALSE)</f>
        <v>Zamora</v>
      </c>
      <c r="AS61" s="16">
        <f>VLOOKUP($AG61,'Tabla 239892'!$A$4:$AM$19,13,FALSE)</f>
        <v>16</v>
      </c>
      <c r="AT61" s="16" t="str">
        <f>VLOOKUP($AG61,'Tabla 239892'!$A$4:$AM$19,14,FALSE)</f>
        <v>Michoacán</v>
      </c>
      <c r="AU61" s="16">
        <f>VLOOKUP($AG61,'Tabla 239892'!$A$4:$AM$19,15,FALSE)</f>
        <v>59699</v>
      </c>
      <c r="AV61" s="16" t="str">
        <f>VLOOKUP($AG61,'Tabla 239892'!$A$4:$AM$19,16,FALSE)</f>
        <v>Ivan de Jesus Martínez Vega</v>
      </c>
      <c r="AW61" s="16" t="str">
        <f>VLOOKUP($AG61,'Tabla 239892'!$A$4:$AM$19,17,FALSE)</f>
        <v>Lunes a Viernes de 8:00 a 15:00 horas </v>
      </c>
      <c r="AX61" s="18" t="s">
        <v>353</v>
      </c>
      <c r="AY61" s="18" t="s">
        <v>353</v>
      </c>
      <c r="AZ61" s="17">
        <v>42846</v>
      </c>
      <c r="BA61" s="16" t="s">
        <v>268</v>
      </c>
      <c r="BB61" s="16">
        <v>2017</v>
      </c>
      <c r="BC61" s="17">
        <v>42859</v>
      </c>
      <c r="BD61" s="18" t="s">
        <v>437</v>
      </c>
    </row>
    <row r="62" spans="1:56" ht="106.5" customHeight="1">
      <c r="A62" s="21" t="s">
        <v>352</v>
      </c>
      <c r="B62" s="21" t="s">
        <v>420</v>
      </c>
      <c r="C62" s="18" t="s">
        <v>425</v>
      </c>
      <c r="D62" s="18" t="s">
        <v>431</v>
      </c>
      <c r="E62" s="18" t="s">
        <v>1</v>
      </c>
      <c r="F62" s="18" t="s">
        <v>436</v>
      </c>
      <c r="G62" s="22" t="s">
        <v>353</v>
      </c>
      <c r="H62" s="18" t="s">
        <v>353</v>
      </c>
      <c r="I62" s="18" t="s">
        <v>224</v>
      </c>
      <c r="J62" s="18">
        <v>1</v>
      </c>
      <c r="K62" s="16" t="str">
        <f>VLOOKUP($J62,'Tabla 239892'!$A$4:$AM$19,2,FALSE)</f>
        <v>                                   DIF                                                                                                                                                 </v>
      </c>
      <c r="L62" s="16" t="str">
        <f>VLOOKUP($J62,'Tabla 239892'!$A$4:$AM$19,3,FALSE)</f>
        <v>Calle</v>
      </c>
      <c r="M62" s="16" t="str">
        <f>VLOOKUP($J62,'Tabla 239892'!$A$4:$AM$19,4,FALSE)</f>
        <v>Obrero</v>
      </c>
      <c r="N62" s="16">
        <f>VLOOKUP($J62,'Tabla 239892'!$A$4:$AM$19,5,FALSE)</f>
        <v>746</v>
      </c>
      <c r="O62" s="16">
        <f>VLOOKUP($J62,'Tabla 239892'!$A$4:$AM$19,6,FALSE)</f>
        <v>0</v>
      </c>
      <c r="P62" s="16" t="str">
        <f>VLOOKUP($J62,'Tabla 239892'!$A$4:$AM$19,7,FALSE)</f>
        <v>Colonia</v>
      </c>
      <c r="Q62" s="16" t="str">
        <f>VLOOKUP($J62,'Tabla 239892'!$A$4:$AM$19,8,FALSE)</f>
        <v>Las Fuentes</v>
      </c>
      <c r="R62" s="16">
        <f>VLOOKUP($J62,'Tabla 239892'!$A$4:$AM$19,9,FALSE)</f>
        <v>109</v>
      </c>
      <c r="S62" s="16" t="str">
        <f>VLOOKUP($J62,'Tabla 239892'!$A$4:$AM$19,10,FALSE)</f>
        <v>Zamora</v>
      </c>
      <c r="T62" s="16">
        <f>VLOOKUP($J62,'Tabla 239892'!$A$4:$AM$19,11,FALSE)</f>
        <v>109</v>
      </c>
      <c r="U62" s="16" t="str">
        <f>VLOOKUP($J62,'Tabla 239892'!$A$4:$AM$19,12,FALSE)</f>
        <v>Zamora</v>
      </c>
      <c r="V62" s="16">
        <f>VLOOKUP($J62,'Tabla 239892'!$A$4:$AM$19,13,FALSE)</f>
        <v>16</v>
      </c>
      <c r="W62" s="16" t="str">
        <f>VLOOKUP($J62,'Tabla 239892'!$A$4:$AM$19,14,FALSE)</f>
        <v>Michoacán</v>
      </c>
      <c r="X62" s="16">
        <f>VLOOKUP($J62,'Tabla 239892'!$A$4:$AM$19,15,FALSE)</f>
        <v>59699</v>
      </c>
      <c r="Y62" s="16" t="str">
        <f>VLOOKUP($J62,'Tabla 239892'!$A$4:$AM$19,16,FALSE)</f>
        <v>Ivan de Jesus Martínez Vega</v>
      </c>
      <c r="Z62" s="16" t="str">
        <f>VLOOKUP($J62,'Tabla 239892'!$A$4:$AM$19,17,FALSE)</f>
        <v>Lunes a Viernes de 8:00 a 15:00 horas </v>
      </c>
      <c r="AA62" s="18" t="s">
        <v>296</v>
      </c>
      <c r="AB62" s="18" t="s">
        <v>353</v>
      </c>
      <c r="AC62" s="18" t="s">
        <v>353</v>
      </c>
      <c r="AD62" s="16" t="str">
        <f>VLOOKUP($AC62,'Tabla 239893'!$A$4:$AN$19,2,FALSE)</f>
        <v>ND</v>
      </c>
      <c r="AE62" s="18" t="s">
        <v>243</v>
      </c>
      <c r="AF62" s="16" t="s">
        <v>355</v>
      </c>
      <c r="AG62" s="16">
        <v>1</v>
      </c>
      <c r="AH62" s="16" t="str">
        <f>VLOOKUP($AG62,'Tabla 239892'!$A$4:$AM$19,2,FALSE)</f>
        <v>                                   DIF                                                                                                                                                 </v>
      </c>
      <c r="AI62" s="16" t="str">
        <f>VLOOKUP($AG62,'Tabla 239892'!$A$4:$AM$19,3,FALSE)</f>
        <v>Calle</v>
      </c>
      <c r="AJ62" s="16" t="str">
        <f>VLOOKUP($AG62,'Tabla 239892'!$A$4:$AM$19,4,FALSE)</f>
        <v>Obrero</v>
      </c>
      <c r="AK62" s="16">
        <f>VLOOKUP($AG62,'Tabla 239892'!$A$4:$AM$19,5,FALSE)</f>
        <v>746</v>
      </c>
      <c r="AL62" s="16">
        <f>VLOOKUP($AG62,'Tabla 239892'!$A$4:$AM$19,6,FALSE)</f>
        <v>0</v>
      </c>
      <c r="AM62" s="16" t="str">
        <f>VLOOKUP($AG62,'Tabla 239892'!$A$4:$AM$19,7,FALSE)</f>
        <v>Colonia</v>
      </c>
      <c r="AN62" s="16" t="str">
        <f>VLOOKUP($AG62,'Tabla 239892'!$A$4:$AM$19,8,FALSE)</f>
        <v>Las Fuentes</v>
      </c>
      <c r="AO62" s="16">
        <f>VLOOKUP($AG62,'Tabla 239892'!$A$4:$AM$19,9,FALSE)</f>
        <v>109</v>
      </c>
      <c r="AP62" s="16" t="str">
        <f>VLOOKUP($AG62,'Tabla 239892'!$A$4:$AM$19,10,FALSE)</f>
        <v>Zamora</v>
      </c>
      <c r="AQ62" s="16">
        <f>VLOOKUP($AG62,'Tabla 239892'!$A$4:$AM$19,11,FALSE)</f>
        <v>109</v>
      </c>
      <c r="AR62" s="16" t="str">
        <f>VLOOKUP($AG62,'Tabla 239892'!$A$4:$AM$19,12,FALSE)</f>
        <v>Zamora</v>
      </c>
      <c r="AS62" s="16">
        <f>VLOOKUP($AG62,'Tabla 239892'!$A$4:$AM$19,13,FALSE)</f>
        <v>16</v>
      </c>
      <c r="AT62" s="16" t="str">
        <f>VLOOKUP($AG62,'Tabla 239892'!$A$4:$AM$19,14,FALSE)</f>
        <v>Michoacán</v>
      </c>
      <c r="AU62" s="16">
        <f>VLOOKUP($AG62,'Tabla 239892'!$A$4:$AM$19,15,FALSE)</f>
        <v>59699</v>
      </c>
      <c r="AV62" s="16" t="str">
        <f>VLOOKUP($AG62,'Tabla 239892'!$A$4:$AM$19,16,FALSE)</f>
        <v>Ivan de Jesus Martínez Vega</v>
      </c>
      <c r="AW62" s="16" t="str">
        <f>VLOOKUP($AG62,'Tabla 239892'!$A$4:$AM$19,17,FALSE)</f>
        <v>Lunes a Viernes de 8:00 a 15:00 horas </v>
      </c>
      <c r="AX62" s="18" t="s">
        <v>353</v>
      </c>
      <c r="AY62" s="18" t="s">
        <v>353</v>
      </c>
      <c r="AZ62" s="17">
        <v>42846</v>
      </c>
      <c r="BA62" s="16" t="s">
        <v>268</v>
      </c>
      <c r="BB62" s="16">
        <v>2017</v>
      </c>
      <c r="BC62" s="17">
        <v>42859</v>
      </c>
      <c r="BD62" s="18" t="s">
        <v>437</v>
      </c>
    </row>
    <row r="63" spans="1:56" ht="106.5" customHeight="1">
      <c r="A63" s="21" t="s">
        <v>352</v>
      </c>
      <c r="B63" s="21" t="s">
        <v>421</v>
      </c>
      <c r="C63" s="18" t="s">
        <v>425</v>
      </c>
      <c r="D63" s="18" t="s">
        <v>432</v>
      </c>
      <c r="E63" s="18" t="s">
        <v>1</v>
      </c>
      <c r="F63" s="18" t="s">
        <v>436</v>
      </c>
      <c r="G63" s="22" t="s">
        <v>353</v>
      </c>
      <c r="H63" s="18" t="s">
        <v>353</v>
      </c>
      <c r="I63" s="18" t="s">
        <v>224</v>
      </c>
      <c r="J63" s="18">
        <v>1</v>
      </c>
      <c r="K63" s="16" t="str">
        <f>VLOOKUP($J63,'Tabla 239892'!$A$4:$AM$19,2,FALSE)</f>
        <v>                                   DIF                                                                                                                                                 </v>
      </c>
      <c r="L63" s="16" t="str">
        <f>VLOOKUP($J63,'Tabla 239892'!$A$4:$AM$19,3,FALSE)</f>
        <v>Calle</v>
      </c>
      <c r="M63" s="16" t="str">
        <f>VLOOKUP($J63,'Tabla 239892'!$A$4:$AM$19,4,FALSE)</f>
        <v>Obrero</v>
      </c>
      <c r="N63" s="16">
        <f>VLOOKUP($J63,'Tabla 239892'!$A$4:$AM$19,5,FALSE)</f>
        <v>746</v>
      </c>
      <c r="O63" s="16">
        <f>VLOOKUP($J63,'Tabla 239892'!$A$4:$AM$19,6,FALSE)</f>
        <v>0</v>
      </c>
      <c r="P63" s="16" t="str">
        <f>VLOOKUP($J63,'Tabla 239892'!$A$4:$AM$19,7,FALSE)</f>
        <v>Colonia</v>
      </c>
      <c r="Q63" s="16" t="str">
        <f>VLOOKUP($J63,'Tabla 239892'!$A$4:$AM$19,8,FALSE)</f>
        <v>Las Fuentes</v>
      </c>
      <c r="R63" s="16">
        <f>VLOOKUP($J63,'Tabla 239892'!$A$4:$AM$19,9,FALSE)</f>
        <v>109</v>
      </c>
      <c r="S63" s="16" t="str">
        <f>VLOOKUP($J63,'Tabla 239892'!$A$4:$AM$19,10,FALSE)</f>
        <v>Zamora</v>
      </c>
      <c r="T63" s="16">
        <f>VLOOKUP($J63,'Tabla 239892'!$A$4:$AM$19,11,FALSE)</f>
        <v>109</v>
      </c>
      <c r="U63" s="16" t="str">
        <f>VLOOKUP($J63,'Tabla 239892'!$A$4:$AM$19,12,FALSE)</f>
        <v>Zamora</v>
      </c>
      <c r="V63" s="16">
        <f>VLOOKUP($J63,'Tabla 239892'!$A$4:$AM$19,13,FALSE)</f>
        <v>16</v>
      </c>
      <c r="W63" s="16" t="str">
        <f>VLOOKUP($J63,'Tabla 239892'!$A$4:$AM$19,14,FALSE)</f>
        <v>Michoacán</v>
      </c>
      <c r="X63" s="16">
        <f>VLOOKUP($J63,'Tabla 239892'!$A$4:$AM$19,15,FALSE)</f>
        <v>59699</v>
      </c>
      <c r="Y63" s="16" t="str">
        <f>VLOOKUP($J63,'Tabla 239892'!$A$4:$AM$19,16,FALSE)</f>
        <v>Ivan de Jesus Martínez Vega</v>
      </c>
      <c r="Z63" s="16" t="str">
        <f>VLOOKUP($J63,'Tabla 239892'!$A$4:$AM$19,17,FALSE)</f>
        <v>Lunes a Viernes de 8:00 a 15:00 horas </v>
      </c>
      <c r="AA63" s="18" t="s">
        <v>296</v>
      </c>
      <c r="AB63" s="18" t="s">
        <v>353</v>
      </c>
      <c r="AC63" s="18" t="s">
        <v>353</v>
      </c>
      <c r="AD63" s="16" t="str">
        <f>VLOOKUP($AC63,'Tabla 239893'!$A$4:$AN$19,2,FALSE)</f>
        <v>ND</v>
      </c>
      <c r="AE63" s="18" t="s">
        <v>243</v>
      </c>
      <c r="AF63" s="16" t="s">
        <v>355</v>
      </c>
      <c r="AG63" s="16">
        <v>1</v>
      </c>
      <c r="AH63" s="16" t="str">
        <f>VLOOKUP($AG63,'Tabla 239892'!$A$4:$AM$19,2,FALSE)</f>
        <v>                                   DIF                                                                                                                                                 </v>
      </c>
      <c r="AI63" s="16" t="str">
        <f>VLOOKUP($AG63,'Tabla 239892'!$A$4:$AM$19,3,FALSE)</f>
        <v>Calle</v>
      </c>
      <c r="AJ63" s="16" t="str">
        <f>VLOOKUP($AG63,'Tabla 239892'!$A$4:$AM$19,4,FALSE)</f>
        <v>Obrero</v>
      </c>
      <c r="AK63" s="16">
        <f>VLOOKUP($AG63,'Tabla 239892'!$A$4:$AM$19,5,FALSE)</f>
        <v>746</v>
      </c>
      <c r="AL63" s="16">
        <f>VLOOKUP($AG63,'Tabla 239892'!$A$4:$AM$19,6,FALSE)</f>
        <v>0</v>
      </c>
      <c r="AM63" s="16" t="str">
        <f>VLOOKUP($AG63,'Tabla 239892'!$A$4:$AM$19,7,FALSE)</f>
        <v>Colonia</v>
      </c>
      <c r="AN63" s="16" t="str">
        <f>VLOOKUP($AG63,'Tabla 239892'!$A$4:$AM$19,8,FALSE)</f>
        <v>Las Fuentes</v>
      </c>
      <c r="AO63" s="16">
        <f>VLOOKUP($AG63,'Tabla 239892'!$A$4:$AM$19,9,FALSE)</f>
        <v>109</v>
      </c>
      <c r="AP63" s="16" t="str">
        <f>VLOOKUP($AG63,'Tabla 239892'!$A$4:$AM$19,10,FALSE)</f>
        <v>Zamora</v>
      </c>
      <c r="AQ63" s="16">
        <f>VLOOKUP($AG63,'Tabla 239892'!$A$4:$AM$19,11,FALSE)</f>
        <v>109</v>
      </c>
      <c r="AR63" s="16" t="str">
        <f>VLOOKUP($AG63,'Tabla 239892'!$A$4:$AM$19,12,FALSE)</f>
        <v>Zamora</v>
      </c>
      <c r="AS63" s="16">
        <f>VLOOKUP($AG63,'Tabla 239892'!$A$4:$AM$19,13,FALSE)</f>
        <v>16</v>
      </c>
      <c r="AT63" s="16" t="str">
        <f>VLOOKUP($AG63,'Tabla 239892'!$A$4:$AM$19,14,FALSE)</f>
        <v>Michoacán</v>
      </c>
      <c r="AU63" s="16">
        <f>VLOOKUP($AG63,'Tabla 239892'!$A$4:$AM$19,15,FALSE)</f>
        <v>59699</v>
      </c>
      <c r="AV63" s="16" t="str">
        <f>VLOOKUP($AG63,'Tabla 239892'!$A$4:$AM$19,16,FALSE)</f>
        <v>Ivan de Jesus Martínez Vega</v>
      </c>
      <c r="AW63" s="16" t="str">
        <f>VLOOKUP($AG63,'Tabla 239892'!$A$4:$AM$19,17,FALSE)</f>
        <v>Lunes a Viernes de 8:00 a 15:00 horas </v>
      </c>
      <c r="AX63" s="18" t="s">
        <v>353</v>
      </c>
      <c r="AY63" s="18" t="s">
        <v>353</v>
      </c>
      <c r="AZ63" s="17">
        <v>42846</v>
      </c>
      <c r="BA63" s="16" t="s">
        <v>268</v>
      </c>
      <c r="BB63" s="16">
        <v>2017</v>
      </c>
      <c r="BC63" s="17">
        <v>42859</v>
      </c>
      <c r="BD63" s="18" t="s">
        <v>437</v>
      </c>
    </row>
    <row r="64" spans="1:56" ht="106.5" customHeight="1">
      <c r="A64" s="21" t="s">
        <v>352</v>
      </c>
      <c r="B64" s="18" t="s">
        <v>422</v>
      </c>
      <c r="C64" s="18" t="s">
        <v>426</v>
      </c>
      <c r="D64" s="18" t="s">
        <v>433</v>
      </c>
      <c r="E64" s="18" t="s">
        <v>1</v>
      </c>
      <c r="F64" s="18" t="s">
        <v>436</v>
      </c>
      <c r="G64" s="22" t="s">
        <v>353</v>
      </c>
      <c r="H64" s="18" t="s">
        <v>353</v>
      </c>
      <c r="I64" s="18" t="s">
        <v>224</v>
      </c>
      <c r="J64" s="18">
        <v>1</v>
      </c>
      <c r="K64" s="16" t="str">
        <f>VLOOKUP($J64,'Tabla 239892'!$A$4:$AM$19,2,FALSE)</f>
        <v>                                   DIF                                                                                                                                                 </v>
      </c>
      <c r="L64" s="16" t="str">
        <f>VLOOKUP($J64,'Tabla 239892'!$A$4:$AM$19,3,FALSE)</f>
        <v>Calle</v>
      </c>
      <c r="M64" s="16" t="str">
        <f>VLOOKUP($J64,'Tabla 239892'!$A$4:$AM$19,4,FALSE)</f>
        <v>Obrero</v>
      </c>
      <c r="N64" s="16">
        <f>VLOOKUP($J64,'Tabla 239892'!$A$4:$AM$19,5,FALSE)</f>
        <v>746</v>
      </c>
      <c r="O64" s="16">
        <f>VLOOKUP($J64,'Tabla 239892'!$A$4:$AM$19,6,FALSE)</f>
        <v>0</v>
      </c>
      <c r="P64" s="16" t="str">
        <f>VLOOKUP($J64,'Tabla 239892'!$A$4:$AM$19,7,FALSE)</f>
        <v>Colonia</v>
      </c>
      <c r="Q64" s="16" t="str">
        <f>VLOOKUP($J64,'Tabla 239892'!$A$4:$AM$19,8,FALSE)</f>
        <v>Las Fuentes</v>
      </c>
      <c r="R64" s="16">
        <f>VLOOKUP($J64,'Tabla 239892'!$A$4:$AM$19,9,FALSE)</f>
        <v>109</v>
      </c>
      <c r="S64" s="16" t="str">
        <f>VLOOKUP($J64,'Tabla 239892'!$A$4:$AM$19,10,FALSE)</f>
        <v>Zamora</v>
      </c>
      <c r="T64" s="16">
        <f>VLOOKUP($J64,'Tabla 239892'!$A$4:$AM$19,11,FALSE)</f>
        <v>109</v>
      </c>
      <c r="U64" s="16" t="str">
        <f>VLOOKUP($J64,'Tabla 239892'!$A$4:$AM$19,12,FALSE)</f>
        <v>Zamora</v>
      </c>
      <c r="V64" s="16">
        <f>VLOOKUP($J64,'Tabla 239892'!$A$4:$AM$19,13,FALSE)</f>
        <v>16</v>
      </c>
      <c r="W64" s="16" t="str">
        <f>VLOOKUP($J64,'Tabla 239892'!$A$4:$AM$19,14,FALSE)</f>
        <v>Michoacán</v>
      </c>
      <c r="X64" s="16">
        <f>VLOOKUP($J64,'Tabla 239892'!$A$4:$AM$19,15,FALSE)</f>
        <v>59699</v>
      </c>
      <c r="Y64" s="16" t="str">
        <f>VLOOKUP($J64,'Tabla 239892'!$A$4:$AM$19,16,FALSE)</f>
        <v>Ivan de Jesus Martínez Vega</v>
      </c>
      <c r="Z64" s="16" t="str">
        <f>VLOOKUP($J64,'Tabla 239892'!$A$4:$AM$19,17,FALSE)</f>
        <v>Lunes a Viernes de 8:00 a 15:00 horas </v>
      </c>
      <c r="AA64" s="18" t="s">
        <v>296</v>
      </c>
      <c r="AB64" s="18" t="s">
        <v>353</v>
      </c>
      <c r="AC64" s="18" t="s">
        <v>353</v>
      </c>
      <c r="AD64" s="16" t="str">
        <f>VLOOKUP($AC64,'Tabla 239893'!$A$4:$AN$19,2,FALSE)</f>
        <v>ND</v>
      </c>
      <c r="AE64" s="18" t="s">
        <v>243</v>
      </c>
      <c r="AF64" s="16" t="s">
        <v>355</v>
      </c>
      <c r="AG64" s="16">
        <v>1</v>
      </c>
      <c r="AH64" s="16" t="str">
        <f>VLOOKUP($AG64,'Tabla 239892'!$A$4:$AM$19,2,FALSE)</f>
        <v>                                   DIF                                                                                                                                                 </v>
      </c>
      <c r="AI64" s="16" t="str">
        <f>VLOOKUP($AG64,'Tabla 239892'!$A$4:$AM$19,3,FALSE)</f>
        <v>Calle</v>
      </c>
      <c r="AJ64" s="16" t="str">
        <f>VLOOKUP($AG64,'Tabla 239892'!$A$4:$AM$19,4,FALSE)</f>
        <v>Obrero</v>
      </c>
      <c r="AK64" s="16">
        <f>VLOOKUP($AG64,'Tabla 239892'!$A$4:$AM$19,5,FALSE)</f>
        <v>746</v>
      </c>
      <c r="AL64" s="16">
        <f>VLOOKUP($AG64,'Tabla 239892'!$A$4:$AM$19,6,FALSE)</f>
        <v>0</v>
      </c>
      <c r="AM64" s="16" t="str">
        <f>VLOOKUP($AG64,'Tabla 239892'!$A$4:$AM$19,7,FALSE)</f>
        <v>Colonia</v>
      </c>
      <c r="AN64" s="16" t="str">
        <f>VLOOKUP($AG64,'Tabla 239892'!$A$4:$AM$19,8,FALSE)</f>
        <v>Las Fuentes</v>
      </c>
      <c r="AO64" s="16">
        <f>VLOOKUP($AG64,'Tabla 239892'!$A$4:$AM$19,9,FALSE)</f>
        <v>109</v>
      </c>
      <c r="AP64" s="16" t="str">
        <f>VLOOKUP($AG64,'Tabla 239892'!$A$4:$AM$19,10,FALSE)</f>
        <v>Zamora</v>
      </c>
      <c r="AQ64" s="16">
        <f>VLOOKUP($AG64,'Tabla 239892'!$A$4:$AM$19,11,FALSE)</f>
        <v>109</v>
      </c>
      <c r="AR64" s="16" t="str">
        <f>VLOOKUP($AG64,'Tabla 239892'!$A$4:$AM$19,12,FALSE)</f>
        <v>Zamora</v>
      </c>
      <c r="AS64" s="16">
        <f>VLOOKUP($AG64,'Tabla 239892'!$A$4:$AM$19,13,FALSE)</f>
        <v>16</v>
      </c>
      <c r="AT64" s="16" t="str">
        <f>VLOOKUP($AG64,'Tabla 239892'!$A$4:$AM$19,14,FALSE)</f>
        <v>Michoacán</v>
      </c>
      <c r="AU64" s="16">
        <f>VLOOKUP($AG64,'Tabla 239892'!$A$4:$AM$19,15,FALSE)</f>
        <v>59699</v>
      </c>
      <c r="AV64" s="16" t="str">
        <f>VLOOKUP($AG64,'Tabla 239892'!$A$4:$AM$19,16,FALSE)</f>
        <v>Ivan de Jesus Martínez Vega</v>
      </c>
      <c r="AW64" s="16" t="str">
        <f>VLOOKUP($AG64,'Tabla 239892'!$A$4:$AM$19,17,FALSE)</f>
        <v>Lunes a Viernes de 8:00 a 15:00 horas </v>
      </c>
      <c r="AX64" s="18" t="s">
        <v>353</v>
      </c>
      <c r="AY64" s="18" t="s">
        <v>353</v>
      </c>
      <c r="AZ64" s="17">
        <v>42846</v>
      </c>
      <c r="BA64" s="16" t="s">
        <v>268</v>
      </c>
      <c r="BB64" s="16">
        <v>2017</v>
      </c>
      <c r="BC64" s="17">
        <v>42859</v>
      </c>
      <c r="BD64" s="18" t="s">
        <v>437</v>
      </c>
    </row>
    <row r="65" spans="1:56" ht="106.5" customHeight="1">
      <c r="A65" s="21" t="s">
        <v>352</v>
      </c>
      <c r="B65" s="18" t="s">
        <v>423</v>
      </c>
      <c r="C65" s="18" t="s">
        <v>427</v>
      </c>
      <c r="D65" s="18" t="s">
        <v>434</v>
      </c>
      <c r="E65" s="18" t="s">
        <v>1</v>
      </c>
      <c r="F65" s="18" t="s">
        <v>436</v>
      </c>
      <c r="G65" s="22" t="s">
        <v>353</v>
      </c>
      <c r="H65" s="18" t="s">
        <v>353</v>
      </c>
      <c r="I65" s="18" t="s">
        <v>224</v>
      </c>
      <c r="J65" s="18">
        <v>1</v>
      </c>
      <c r="K65" s="16" t="str">
        <f>VLOOKUP($J65,'Tabla 239892'!$A$4:$AM$19,2,FALSE)</f>
        <v>                                   DIF                                                                                                                                                 </v>
      </c>
      <c r="L65" s="16" t="str">
        <f>VLOOKUP($J65,'Tabla 239892'!$A$4:$AM$19,3,FALSE)</f>
        <v>Calle</v>
      </c>
      <c r="M65" s="16" t="str">
        <f>VLOOKUP($J65,'Tabla 239892'!$A$4:$AM$19,4,FALSE)</f>
        <v>Obrero</v>
      </c>
      <c r="N65" s="16">
        <f>VLOOKUP($J65,'Tabla 239892'!$A$4:$AM$19,5,FALSE)</f>
        <v>746</v>
      </c>
      <c r="O65" s="16">
        <f>VLOOKUP($J65,'Tabla 239892'!$A$4:$AM$19,6,FALSE)</f>
        <v>0</v>
      </c>
      <c r="P65" s="16" t="str">
        <f>VLOOKUP($J65,'Tabla 239892'!$A$4:$AM$19,7,FALSE)</f>
        <v>Colonia</v>
      </c>
      <c r="Q65" s="16" t="str">
        <f>VLOOKUP($J65,'Tabla 239892'!$A$4:$AM$19,8,FALSE)</f>
        <v>Las Fuentes</v>
      </c>
      <c r="R65" s="16">
        <f>VLOOKUP($J65,'Tabla 239892'!$A$4:$AM$19,9,FALSE)</f>
        <v>109</v>
      </c>
      <c r="S65" s="16" t="str">
        <f>VLOOKUP($J65,'Tabla 239892'!$A$4:$AM$19,10,FALSE)</f>
        <v>Zamora</v>
      </c>
      <c r="T65" s="16">
        <f>VLOOKUP($J65,'Tabla 239892'!$A$4:$AM$19,11,FALSE)</f>
        <v>109</v>
      </c>
      <c r="U65" s="16" t="str">
        <f>VLOOKUP($J65,'Tabla 239892'!$A$4:$AM$19,12,FALSE)</f>
        <v>Zamora</v>
      </c>
      <c r="V65" s="16">
        <f>VLOOKUP($J65,'Tabla 239892'!$A$4:$AM$19,13,FALSE)</f>
        <v>16</v>
      </c>
      <c r="W65" s="16" t="str">
        <f>VLOOKUP($J65,'Tabla 239892'!$A$4:$AM$19,14,FALSE)</f>
        <v>Michoacán</v>
      </c>
      <c r="X65" s="16">
        <f>VLOOKUP($J65,'Tabla 239892'!$A$4:$AM$19,15,FALSE)</f>
        <v>59699</v>
      </c>
      <c r="Y65" s="16" t="str">
        <f>VLOOKUP($J65,'Tabla 239892'!$A$4:$AM$19,16,FALSE)</f>
        <v>Ivan de Jesus Martínez Vega</v>
      </c>
      <c r="Z65" s="16" t="str">
        <f>VLOOKUP($J65,'Tabla 239892'!$A$4:$AM$19,17,FALSE)</f>
        <v>Lunes a Viernes de 8:00 a 15:00 horas </v>
      </c>
      <c r="AA65" s="18" t="s">
        <v>296</v>
      </c>
      <c r="AB65" s="18" t="s">
        <v>353</v>
      </c>
      <c r="AC65" s="18" t="s">
        <v>353</v>
      </c>
      <c r="AD65" s="16" t="str">
        <f>VLOOKUP($AC65,'Tabla 239893'!$A$4:$AN$19,2,FALSE)</f>
        <v>ND</v>
      </c>
      <c r="AE65" s="18" t="s">
        <v>243</v>
      </c>
      <c r="AF65" s="16" t="s">
        <v>355</v>
      </c>
      <c r="AG65" s="16">
        <v>1</v>
      </c>
      <c r="AH65" s="16" t="str">
        <f>VLOOKUP($AG65,'Tabla 239892'!$A$4:$AM$19,2,FALSE)</f>
        <v>                                   DIF                                                                                                                                                 </v>
      </c>
      <c r="AI65" s="16" t="str">
        <f>VLOOKUP($AG65,'Tabla 239892'!$A$4:$AM$19,3,FALSE)</f>
        <v>Calle</v>
      </c>
      <c r="AJ65" s="16" t="str">
        <f>VLOOKUP($AG65,'Tabla 239892'!$A$4:$AM$19,4,FALSE)</f>
        <v>Obrero</v>
      </c>
      <c r="AK65" s="16">
        <f>VLOOKUP($AG65,'Tabla 239892'!$A$4:$AM$19,5,FALSE)</f>
        <v>746</v>
      </c>
      <c r="AL65" s="16">
        <f>VLOOKUP($AG65,'Tabla 239892'!$A$4:$AM$19,6,FALSE)</f>
        <v>0</v>
      </c>
      <c r="AM65" s="16" t="str">
        <f>VLOOKUP($AG65,'Tabla 239892'!$A$4:$AM$19,7,FALSE)</f>
        <v>Colonia</v>
      </c>
      <c r="AN65" s="16" t="str">
        <f>VLOOKUP($AG65,'Tabla 239892'!$A$4:$AM$19,8,FALSE)</f>
        <v>Las Fuentes</v>
      </c>
      <c r="AO65" s="16">
        <f>VLOOKUP($AG65,'Tabla 239892'!$A$4:$AM$19,9,FALSE)</f>
        <v>109</v>
      </c>
      <c r="AP65" s="16" t="str">
        <f>VLOOKUP($AG65,'Tabla 239892'!$A$4:$AM$19,10,FALSE)</f>
        <v>Zamora</v>
      </c>
      <c r="AQ65" s="16">
        <f>VLOOKUP($AG65,'Tabla 239892'!$A$4:$AM$19,11,FALSE)</f>
        <v>109</v>
      </c>
      <c r="AR65" s="16" t="str">
        <f>VLOOKUP($AG65,'Tabla 239892'!$A$4:$AM$19,12,FALSE)</f>
        <v>Zamora</v>
      </c>
      <c r="AS65" s="16">
        <f>VLOOKUP($AG65,'Tabla 239892'!$A$4:$AM$19,13,FALSE)</f>
        <v>16</v>
      </c>
      <c r="AT65" s="16" t="str">
        <f>VLOOKUP($AG65,'Tabla 239892'!$A$4:$AM$19,14,FALSE)</f>
        <v>Michoacán</v>
      </c>
      <c r="AU65" s="16">
        <f>VLOOKUP($AG65,'Tabla 239892'!$A$4:$AM$19,15,FALSE)</f>
        <v>59699</v>
      </c>
      <c r="AV65" s="16" t="str">
        <f>VLOOKUP($AG65,'Tabla 239892'!$A$4:$AM$19,16,FALSE)</f>
        <v>Ivan de Jesus Martínez Vega</v>
      </c>
      <c r="AW65" s="16" t="str">
        <f>VLOOKUP($AG65,'Tabla 239892'!$A$4:$AM$19,17,FALSE)</f>
        <v>Lunes a Viernes de 8:00 a 15:00 horas </v>
      </c>
      <c r="AX65" s="18" t="s">
        <v>353</v>
      </c>
      <c r="AY65" s="18" t="s">
        <v>353</v>
      </c>
      <c r="AZ65" s="17">
        <v>42846</v>
      </c>
      <c r="BA65" s="16" t="s">
        <v>268</v>
      </c>
      <c r="BB65" s="16">
        <v>2017</v>
      </c>
      <c r="BC65" s="17">
        <v>42859</v>
      </c>
      <c r="BD65" s="18" t="s">
        <v>437</v>
      </c>
    </row>
    <row r="66" spans="1:56" ht="106.5" customHeight="1">
      <c r="A66" s="21" t="s">
        <v>352</v>
      </c>
      <c r="B66" s="18" t="s">
        <v>424</v>
      </c>
      <c r="C66" s="18" t="s">
        <v>425</v>
      </c>
      <c r="D66" s="18" t="s">
        <v>435</v>
      </c>
      <c r="E66" s="18" t="s">
        <v>1</v>
      </c>
      <c r="F66" s="18" t="s">
        <v>436</v>
      </c>
      <c r="G66" s="22" t="s">
        <v>353</v>
      </c>
      <c r="H66" s="18" t="s">
        <v>353</v>
      </c>
      <c r="I66" s="18" t="s">
        <v>224</v>
      </c>
      <c r="J66" s="18">
        <v>1</v>
      </c>
      <c r="K66" s="16" t="str">
        <f>VLOOKUP($J66,'Tabla 239892'!$A$4:$AM$19,2,FALSE)</f>
        <v>                                   DIF                                                                                                                                                 </v>
      </c>
      <c r="L66" s="16" t="str">
        <f>VLOOKUP($J66,'Tabla 239892'!$A$4:$AM$19,3,FALSE)</f>
        <v>Calle</v>
      </c>
      <c r="M66" s="16" t="str">
        <f>VLOOKUP($J66,'Tabla 239892'!$A$4:$AM$19,4,FALSE)</f>
        <v>Obrero</v>
      </c>
      <c r="N66" s="16">
        <f>VLOOKUP($J66,'Tabla 239892'!$A$4:$AM$19,5,FALSE)</f>
        <v>746</v>
      </c>
      <c r="O66" s="16">
        <f>VLOOKUP($J66,'Tabla 239892'!$A$4:$AM$19,6,FALSE)</f>
        <v>0</v>
      </c>
      <c r="P66" s="16" t="str">
        <f>VLOOKUP($J66,'Tabla 239892'!$A$4:$AM$19,7,FALSE)</f>
        <v>Colonia</v>
      </c>
      <c r="Q66" s="16" t="str">
        <f>VLOOKUP($J66,'Tabla 239892'!$A$4:$AM$19,8,FALSE)</f>
        <v>Las Fuentes</v>
      </c>
      <c r="R66" s="16">
        <f>VLOOKUP($J66,'Tabla 239892'!$A$4:$AM$19,9,FALSE)</f>
        <v>109</v>
      </c>
      <c r="S66" s="16" t="str">
        <f>VLOOKUP($J66,'Tabla 239892'!$A$4:$AM$19,10,FALSE)</f>
        <v>Zamora</v>
      </c>
      <c r="T66" s="16">
        <f>VLOOKUP($J66,'Tabla 239892'!$A$4:$AM$19,11,FALSE)</f>
        <v>109</v>
      </c>
      <c r="U66" s="16" t="str">
        <f>VLOOKUP($J66,'Tabla 239892'!$A$4:$AM$19,12,FALSE)</f>
        <v>Zamora</v>
      </c>
      <c r="V66" s="16">
        <f>VLOOKUP($J66,'Tabla 239892'!$A$4:$AM$19,13,FALSE)</f>
        <v>16</v>
      </c>
      <c r="W66" s="16" t="str">
        <f>VLOOKUP($J66,'Tabla 239892'!$A$4:$AM$19,14,FALSE)</f>
        <v>Michoacán</v>
      </c>
      <c r="X66" s="16">
        <f>VLOOKUP($J66,'Tabla 239892'!$A$4:$AM$19,15,FALSE)</f>
        <v>59699</v>
      </c>
      <c r="Y66" s="16" t="str">
        <f>VLOOKUP($J66,'Tabla 239892'!$A$4:$AM$19,16,FALSE)</f>
        <v>Ivan de Jesus Martínez Vega</v>
      </c>
      <c r="Z66" s="16" t="str">
        <f>VLOOKUP($J66,'Tabla 239892'!$A$4:$AM$19,17,FALSE)</f>
        <v>Lunes a Viernes de 8:00 a 15:00 horas </v>
      </c>
      <c r="AA66" s="18" t="s">
        <v>296</v>
      </c>
      <c r="AB66" s="18" t="s">
        <v>353</v>
      </c>
      <c r="AC66" s="18" t="s">
        <v>353</v>
      </c>
      <c r="AD66" s="16" t="str">
        <f>VLOOKUP($AC66,'Tabla 239893'!$A$4:$AN$19,2,FALSE)</f>
        <v>ND</v>
      </c>
      <c r="AE66" s="18" t="s">
        <v>243</v>
      </c>
      <c r="AF66" s="16" t="s">
        <v>355</v>
      </c>
      <c r="AG66" s="16">
        <v>1</v>
      </c>
      <c r="AH66" s="16" t="str">
        <f>VLOOKUP($AG66,'Tabla 239892'!$A$4:$AM$19,2,FALSE)</f>
        <v>                                   DIF                                                                                                                                                 </v>
      </c>
      <c r="AI66" s="16" t="str">
        <f>VLOOKUP($AG66,'Tabla 239892'!$A$4:$AM$19,3,FALSE)</f>
        <v>Calle</v>
      </c>
      <c r="AJ66" s="16" t="str">
        <f>VLOOKUP($AG66,'Tabla 239892'!$A$4:$AM$19,4,FALSE)</f>
        <v>Obrero</v>
      </c>
      <c r="AK66" s="16">
        <f>VLOOKUP($AG66,'Tabla 239892'!$A$4:$AM$19,5,FALSE)</f>
        <v>746</v>
      </c>
      <c r="AL66" s="16">
        <f>VLOOKUP($AG66,'Tabla 239892'!$A$4:$AM$19,6,FALSE)</f>
        <v>0</v>
      </c>
      <c r="AM66" s="16" t="str">
        <f>VLOOKUP($AG66,'Tabla 239892'!$A$4:$AM$19,7,FALSE)</f>
        <v>Colonia</v>
      </c>
      <c r="AN66" s="16" t="str">
        <f>VLOOKUP($AG66,'Tabla 239892'!$A$4:$AM$19,8,FALSE)</f>
        <v>Las Fuentes</v>
      </c>
      <c r="AO66" s="16">
        <f>VLOOKUP($AG66,'Tabla 239892'!$A$4:$AM$19,9,FALSE)</f>
        <v>109</v>
      </c>
      <c r="AP66" s="16" t="str">
        <f>VLOOKUP($AG66,'Tabla 239892'!$A$4:$AM$19,10,FALSE)</f>
        <v>Zamora</v>
      </c>
      <c r="AQ66" s="16">
        <f>VLOOKUP($AG66,'Tabla 239892'!$A$4:$AM$19,11,FALSE)</f>
        <v>109</v>
      </c>
      <c r="AR66" s="16" t="str">
        <f>VLOOKUP($AG66,'Tabla 239892'!$A$4:$AM$19,12,FALSE)</f>
        <v>Zamora</v>
      </c>
      <c r="AS66" s="16">
        <f>VLOOKUP($AG66,'Tabla 239892'!$A$4:$AM$19,13,FALSE)</f>
        <v>16</v>
      </c>
      <c r="AT66" s="16" t="str">
        <f>VLOOKUP($AG66,'Tabla 239892'!$A$4:$AM$19,14,FALSE)</f>
        <v>Michoacán</v>
      </c>
      <c r="AU66" s="16">
        <f>VLOOKUP($AG66,'Tabla 239892'!$A$4:$AM$19,15,FALSE)</f>
        <v>59699</v>
      </c>
      <c r="AV66" s="16" t="str">
        <f>VLOOKUP($AG66,'Tabla 239892'!$A$4:$AM$19,16,FALSE)</f>
        <v>Ivan de Jesus Martínez Vega</v>
      </c>
      <c r="AW66" s="16" t="str">
        <f>VLOOKUP($AG66,'Tabla 239892'!$A$4:$AM$19,17,FALSE)</f>
        <v>Lunes a Viernes de 8:00 a 15:00 horas </v>
      </c>
      <c r="AX66" s="18" t="s">
        <v>353</v>
      </c>
      <c r="AY66" s="18" t="s">
        <v>353</v>
      </c>
      <c r="AZ66" s="17">
        <v>42846</v>
      </c>
      <c r="BA66" s="16" t="s">
        <v>268</v>
      </c>
      <c r="BB66" s="16">
        <v>2017</v>
      </c>
      <c r="BC66" s="17">
        <v>42859</v>
      </c>
      <c r="BD66" s="18" t="s">
        <v>437</v>
      </c>
    </row>
    <row r="67" spans="1:7" ht="11.25">
      <c r="A67" s="25"/>
      <c r="B67" s="25"/>
      <c r="C67" s="25"/>
      <c r="D67" s="25"/>
      <c r="E67" s="25"/>
      <c r="F67" s="25"/>
      <c r="G67" s="25"/>
    </row>
    <row r="68" spans="1:7" ht="11.25">
      <c r="A68" s="25"/>
      <c r="B68" s="25"/>
      <c r="C68" s="25"/>
      <c r="D68" s="25"/>
      <c r="E68" s="25"/>
      <c r="F68" s="25"/>
      <c r="G68" s="25"/>
    </row>
    <row r="69" spans="1:7" ht="11.25">
      <c r="A69" s="25"/>
      <c r="B69" s="25"/>
      <c r="C69" s="25"/>
      <c r="D69" s="25"/>
      <c r="E69" s="25"/>
      <c r="F69" s="25"/>
      <c r="G69" s="25"/>
    </row>
    <row r="70" spans="1:7" ht="11.25">
      <c r="A70" s="25"/>
      <c r="B70" s="25"/>
      <c r="C70" s="25"/>
      <c r="D70" s="25"/>
      <c r="E70" s="25"/>
      <c r="F70" s="25"/>
      <c r="G70" s="25"/>
    </row>
    <row r="71" spans="1:7" ht="11.25">
      <c r="A71" s="25"/>
      <c r="B71" s="25"/>
      <c r="C71" s="25"/>
      <c r="D71" s="25"/>
      <c r="E71" s="25"/>
      <c r="F71" s="25"/>
      <c r="G71" s="25"/>
    </row>
    <row r="72" spans="1:7" ht="11.25">
      <c r="A72" s="25"/>
      <c r="B72" s="25"/>
      <c r="C72" s="25"/>
      <c r="D72" s="25"/>
      <c r="E72" s="25"/>
      <c r="F72" s="25"/>
      <c r="G72" s="25"/>
    </row>
    <row r="73" spans="1:7" ht="11.25">
      <c r="A73" s="25"/>
      <c r="B73" s="25"/>
      <c r="C73" s="25"/>
      <c r="D73" s="25"/>
      <c r="E73" s="25"/>
      <c r="F73" s="25"/>
      <c r="G73" s="25"/>
    </row>
    <row r="74" spans="1:7" ht="11.25">
      <c r="A74" s="25"/>
      <c r="B74" s="25"/>
      <c r="C74" s="25"/>
      <c r="D74" s="25"/>
      <c r="E74" s="25"/>
      <c r="F74" s="25"/>
      <c r="G74" s="25"/>
    </row>
    <row r="75" spans="1:7" ht="11.25">
      <c r="A75" s="25"/>
      <c r="B75" s="25"/>
      <c r="C75" s="25"/>
      <c r="D75" s="25"/>
      <c r="E75" s="25"/>
      <c r="F75" s="25"/>
      <c r="G75" s="25"/>
    </row>
    <row r="76" spans="1:7" ht="11.25">
      <c r="A76" s="25"/>
      <c r="B76" s="25"/>
      <c r="C76" s="25"/>
      <c r="D76" s="25"/>
      <c r="E76" s="25"/>
      <c r="F76" s="25"/>
      <c r="G76" s="25"/>
    </row>
    <row r="77" spans="1:7" ht="11.25">
      <c r="A77" s="25"/>
      <c r="B77" s="25"/>
      <c r="C77" s="25"/>
      <c r="D77" s="25"/>
      <c r="E77" s="25"/>
      <c r="F77" s="25"/>
      <c r="G77" s="25"/>
    </row>
    <row r="78" spans="1:7" ht="11.25">
      <c r="A78" s="25"/>
      <c r="B78" s="25"/>
      <c r="C78" s="25"/>
      <c r="D78" s="25"/>
      <c r="E78" s="25"/>
      <c r="F78" s="25"/>
      <c r="G78" s="25"/>
    </row>
    <row r="79" spans="1:7" ht="11.25">
      <c r="A79" s="25"/>
      <c r="B79" s="25"/>
      <c r="C79" s="25"/>
      <c r="D79" s="25"/>
      <c r="E79" s="25"/>
      <c r="F79" s="25"/>
      <c r="G79" s="25"/>
    </row>
    <row r="80" spans="1:7" ht="11.25">
      <c r="A80" s="25"/>
      <c r="B80" s="25"/>
      <c r="C80" s="25"/>
      <c r="D80" s="25"/>
      <c r="E80" s="25"/>
      <c r="F80" s="25"/>
      <c r="G80" s="25"/>
    </row>
    <row r="81" spans="1:7" ht="11.25">
      <c r="A81" s="25"/>
      <c r="B81" s="25"/>
      <c r="C81" s="25"/>
      <c r="D81" s="25"/>
      <c r="E81" s="25"/>
      <c r="F81" s="25"/>
      <c r="G81" s="25"/>
    </row>
    <row r="82" spans="1:7" ht="11.25">
      <c r="A82" s="25"/>
      <c r="B82" s="25"/>
      <c r="C82" s="25"/>
      <c r="D82" s="25"/>
      <c r="E82" s="25"/>
      <c r="F82" s="25"/>
      <c r="G82" s="25"/>
    </row>
    <row r="83" spans="1:7" ht="11.25">
      <c r="A83" s="25"/>
      <c r="B83" s="25"/>
      <c r="C83" s="25"/>
      <c r="D83" s="25"/>
      <c r="E83" s="25"/>
      <c r="F83" s="25"/>
      <c r="G83" s="25"/>
    </row>
    <row r="84" spans="1:7" ht="11.25">
      <c r="A84" s="25"/>
      <c r="B84" s="25"/>
      <c r="C84" s="25"/>
      <c r="D84" s="25"/>
      <c r="E84" s="25"/>
      <c r="F84" s="25"/>
      <c r="G84" s="25"/>
    </row>
    <row r="85" spans="1:7" ht="11.25">
      <c r="A85" s="25"/>
      <c r="B85" s="25"/>
      <c r="C85" s="25"/>
      <c r="D85" s="25"/>
      <c r="E85" s="25"/>
      <c r="F85" s="25"/>
      <c r="G85" s="25"/>
    </row>
    <row r="86" spans="1:7" ht="11.25">
      <c r="A86" s="25"/>
      <c r="B86" s="25"/>
      <c r="C86" s="25"/>
      <c r="D86" s="25"/>
      <c r="E86" s="25"/>
      <c r="F86" s="25"/>
      <c r="G86" s="25"/>
    </row>
    <row r="87" spans="1:7" ht="11.25">
      <c r="A87" s="25"/>
      <c r="B87" s="25"/>
      <c r="C87" s="25"/>
      <c r="D87" s="25"/>
      <c r="E87" s="25"/>
      <c r="F87" s="25"/>
      <c r="G87" s="25"/>
    </row>
    <row r="88" spans="1:7" ht="11.25">
      <c r="A88" s="25"/>
      <c r="B88" s="25"/>
      <c r="C88" s="25"/>
      <c r="D88" s="25"/>
      <c r="E88" s="25"/>
      <c r="F88" s="25"/>
      <c r="G88" s="25"/>
    </row>
    <row r="89" spans="1:7" ht="11.25">
      <c r="A89" s="25"/>
      <c r="B89" s="25"/>
      <c r="C89" s="25"/>
      <c r="D89" s="25"/>
      <c r="E89" s="25"/>
      <c r="F89" s="25"/>
      <c r="G89" s="25"/>
    </row>
  </sheetData>
  <sheetProtection/>
  <mergeCells count="1">
    <mergeCell ref="A6:BD6"/>
  </mergeCells>
  <dataValidations count="1">
    <dataValidation type="list" allowBlank="1" showInputMessage="1" showErrorMessage="1" sqref="E8:E66">
      <formula1>hidden1</formula1>
    </dataValidation>
  </dataValidations>
  <printOptions/>
  <pageMargins left="0.25" right="0.25" top="0.75" bottom="0.75" header="0.3" footer="0.3"/>
  <pageSetup fitToHeight="0" fitToWidth="1" horizontalDpi="300" verticalDpi="300" orientation="landscape" paperSize="5" scale="24" r:id="rId2"/>
  <headerFooter scaleWithDoc="0">
    <oddHeader>&amp;L&amp;G&amp;RPágina &amp;P de &amp;N</oddHeader>
  </headerFooter>
  <legacyDrawingHF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19"/>
  <sheetViews>
    <sheetView workbookViewId="0" topLeftCell="A3">
      <selection activeCell="Q3" sqref="B3:Q3"/>
    </sheetView>
  </sheetViews>
  <sheetFormatPr defaultColWidth="9.140625" defaultRowHeight="12.75"/>
  <cols>
    <col min="1" max="1" width="3.00390625" style="0" customWidth="1"/>
    <col min="2" max="2" width="43.7109375" style="0" customWidth="1"/>
    <col min="3" max="3" width="20.421875" style="0" customWidth="1"/>
    <col min="4" max="4" width="23.28125" style="0" customWidth="1"/>
    <col min="5" max="5" width="43.4218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42.0039062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1" t="s">
        <v>131</v>
      </c>
      <c r="B3" s="1" t="s">
        <v>132</v>
      </c>
      <c r="C3" s="1" t="s">
        <v>133</v>
      </c>
      <c r="D3" s="1" t="s">
        <v>134</v>
      </c>
      <c r="E3" s="1" t="s">
        <v>135</v>
      </c>
      <c r="F3" s="1" t="s">
        <v>136</v>
      </c>
      <c r="G3" s="1" t="s">
        <v>137</v>
      </c>
      <c r="H3" s="1" t="s">
        <v>138</v>
      </c>
      <c r="I3" s="1" t="s">
        <v>139</v>
      </c>
      <c r="J3" s="1" t="s">
        <v>140</v>
      </c>
      <c r="K3" s="1" t="s">
        <v>141</v>
      </c>
      <c r="L3" s="1" t="s">
        <v>142</v>
      </c>
      <c r="M3" s="1" t="s">
        <v>143</v>
      </c>
      <c r="N3" s="1" t="s">
        <v>144</v>
      </c>
      <c r="O3" s="1" t="s">
        <v>145</v>
      </c>
      <c r="P3" s="1" t="s">
        <v>146</v>
      </c>
      <c r="Q3" s="1" t="s">
        <v>147</v>
      </c>
    </row>
    <row r="4" spans="1:17" ht="12.75">
      <c r="A4" s="4">
        <v>1</v>
      </c>
      <c r="B4" s="4" t="s">
        <v>225</v>
      </c>
      <c r="C4" s="4" t="s">
        <v>71</v>
      </c>
      <c r="D4" s="4" t="s">
        <v>226</v>
      </c>
      <c r="E4" s="4">
        <v>746</v>
      </c>
      <c r="F4" s="4"/>
      <c r="G4" s="4" t="s">
        <v>96</v>
      </c>
      <c r="H4" s="4" t="s">
        <v>227</v>
      </c>
      <c r="I4" s="4">
        <v>109</v>
      </c>
      <c r="J4" s="4" t="s">
        <v>228</v>
      </c>
      <c r="K4" s="4">
        <v>109</v>
      </c>
      <c r="L4" s="4" t="s">
        <v>228</v>
      </c>
      <c r="M4" s="4">
        <v>16</v>
      </c>
      <c r="N4" s="4" t="s">
        <v>229</v>
      </c>
      <c r="O4" s="4">
        <v>59699</v>
      </c>
      <c r="P4" s="4" t="s">
        <v>318</v>
      </c>
      <c r="Q4" s="4" t="s">
        <v>230</v>
      </c>
    </row>
    <row r="5" spans="1:17" ht="12.75">
      <c r="A5" s="4">
        <v>2</v>
      </c>
      <c r="B5" s="5" t="s">
        <v>299</v>
      </c>
      <c r="C5" s="4" t="s">
        <v>71</v>
      </c>
      <c r="D5" s="4" t="s">
        <v>297</v>
      </c>
      <c r="E5" s="4">
        <v>1</v>
      </c>
      <c r="F5" s="4"/>
      <c r="G5" s="4" t="s">
        <v>96</v>
      </c>
      <c r="H5" s="4" t="s">
        <v>298</v>
      </c>
      <c r="I5" s="4">
        <v>109</v>
      </c>
      <c r="J5" s="4" t="s">
        <v>228</v>
      </c>
      <c r="K5" s="4">
        <v>109</v>
      </c>
      <c r="L5" s="4" t="s">
        <v>228</v>
      </c>
      <c r="M5" s="4">
        <v>16</v>
      </c>
      <c r="N5" s="4" t="s">
        <v>229</v>
      </c>
      <c r="O5" s="4">
        <v>59636</v>
      </c>
      <c r="P5" s="4" t="s">
        <v>317</v>
      </c>
      <c r="Q5" s="4" t="s">
        <v>313</v>
      </c>
    </row>
    <row r="6" spans="1:17" ht="12.75">
      <c r="A6" s="4">
        <v>3</v>
      </c>
      <c r="B6" s="5" t="s">
        <v>300</v>
      </c>
      <c r="C6" s="4" t="s">
        <v>71</v>
      </c>
      <c r="D6" s="4" t="s">
        <v>301</v>
      </c>
      <c r="E6" s="4" t="s">
        <v>302</v>
      </c>
      <c r="F6" s="4"/>
      <c r="G6" s="4" t="s">
        <v>96</v>
      </c>
      <c r="H6" s="4" t="s">
        <v>303</v>
      </c>
      <c r="I6" s="4">
        <v>109</v>
      </c>
      <c r="J6" s="4" t="s">
        <v>228</v>
      </c>
      <c r="K6" s="4">
        <v>109</v>
      </c>
      <c r="L6" s="4" t="s">
        <v>228</v>
      </c>
      <c r="M6" s="4">
        <v>16</v>
      </c>
      <c r="N6" s="4" t="s">
        <v>229</v>
      </c>
      <c r="O6" s="4">
        <v>59620</v>
      </c>
      <c r="P6" s="4" t="s">
        <v>317</v>
      </c>
      <c r="Q6" s="4" t="s">
        <v>312</v>
      </c>
    </row>
    <row r="7" spans="1:17" ht="12.75">
      <c r="A7" s="4">
        <v>4</v>
      </c>
      <c r="B7" s="5" t="s">
        <v>304</v>
      </c>
      <c r="C7" s="4" t="s">
        <v>71</v>
      </c>
      <c r="D7" s="4" t="s">
        <v>305</v>
      </c>
      <c r="E7" s="4" t="s">
        <v>302</v>
      </c>
      <c r="F7" s="4"/>
      <c r="G7" s="4" t="s">
        <v>96</v>
      </c>
      <c r="H7" s="4" t="s">
        <v>306</v>
      </c>
      <c r="I7" s="4">
        <v>109</v>
      </c>
      <c r="J7" s="4" t="s">
        <v>228</v>
      </c>
      <c r="K7" s="4">
        <v>109</v>
      </c>
      <c r="L7" s="4" t="s">
        <v>228</v>
      </c>
      <c r="M7" s="4">
        <v>16</v>
      </c>
      <c r="N7" s="4" t="s">
        <v>229</v>
      </c>
      <c r="O7" s="4">
        <v>59650</v>
      </c>
      <c r="P7" s="4" t="s">
        <v>317</v>
      </c>
      <c r="Q7" s="4" t="s">
        <v>314</v>
      </c>
    </row>
    <row r="8" spans="1:17" ht="12.75">
      <c r="A8" s="4">
        <v>5</v>
      </c>
      <c r="B8" s="5" t="s">
        <v>360</v>
      </c>
      <c r="C8" s="4" t="s">
        <v>71</v>
      </c>
      <c r="D8" s="4" t="s">
        <v>307</v>
      </c>
      <c r="E8" s="4" t="s">
        <v>302</v>
      </c>
      <c r="F8" s="4"/>
      <c r="G8" s="4" t="s">
        <v>96</v>
      </c>
      <c r="H8" s="4" t="s">
        <v>308</v>
      </c>
      <c r="I8" s="4">
        <v>109</v>
      </c>
      <c r="J8" s="4" t="s">
        <v>228</v>
      </c>
      <c r="K8" s="4">
        <v>109</v>
      </c>
      <c r="L8" s="4" t="s">
        <v>228</v>
      </c>
      <c r="M8" s="4">
        <v>16</v>
      </c>
      <c r="N8" s="4" t="s">
        <v>229</v>
      </c>
      <c r="O8" s="4">
        <v>59640</v>
      </c>
      <c r="P8" s="4" t="s">
        <v>317</v>
      </c>
      <c r="Q8" s="4" t="s">
        <v>315</v>
      </c>
    </row>
    <row r="9" spans="1:17" ht="12.75">
      <c r="A9" s="4">
        <v>6</v>
      </c>
      <c r="B9" s="5" t="s">
        <v>309</v>
      </c>
      <c r="C9" s="4" t="s">
        <v>68</v>
      </c>
      <c r="D9" s="4" t="s">
        <v>310</v>
      </c>
      <c r="E9" s="4" t="s">
        <v>302</v>
      </c>
      <c r="F9" s="4"/>
      <c r="G9" s="4" t="s">
        <v>96</v>
      </c>
      <c r="H9" s="4" t="s">
        <v>311</v>
      </c>
      <c r="I9" s="4">
        <v>109</v>
      </c>
      <c r="J9" s="4" t="s">
        <v>228</v>
      </c>
      <c r="K9" s="4">
        <v>109</v>
      </c>
      <c r="L9" s="4" t="s">
        <v>228</v>
      </c>
      <c r="M9" s="4">
        <v>16</v>
      </c>
      <c r="N9" s="4" t="s">
        <v>229</v>
      </c>
      <c r="O9" s="4">
        <v>59610</v>
      </c>
      <c r="P9" s="4" t="s">
        <v>317</v>
      </c>
      <c r="Q9" s="4" t="s">
        <v>316</v>
      </c>
    </row>
    <row r="10" spans="1:17" ht="12.75">
      <c r="A10" s="4">
        <v>7</v>
      </c>
      <c r="B10" s="5" t="s">
        <v>322</v>
      </c>
      <c r="C10" s="4" t="s">
        <v>71</v>
      </c>
      <c r="D10" s="4" t="s">
        <v>166</v>
      </c>
      <c r="E10" s="4">
        <v>539</v>
      </c>
      <c r="F10" s="4"/>
      <c r="G10" s="4" t="s">
        <v>96</v>
      </c>
      <c r="H10" s="4" t="s">
        <v>233</v>
      </c>
      <c r="I10" s="4">
        <v>109</v>
      </c>
      <c r="J10" s="4" t="s">
        <v>228</v>
      </c>
      <c r="K10" s="4">
        <v>109</v>
      </c>
      <c r="L10" s="4" t="s">
        <v>228</v>
      </c>
      <c r="M10" s="4">
        <v>16</v>
      </c>
      <c r="N10" s="4" t="s">
        <v>229</v>
      </c>
      <c r="O10" s="4">
        <v>59600</v>
      </c>
      <c r="P10" s="4" t="s">
        <v>324</v>
      </c>
      <c r="Q10" s="4" t="s">
        <v>323</v>
      </c>
    </row>
    <row r="11" spans="1:17" ht="12.75">
      <c r="A11" s="4">
        <v>8</v>
      </c>
      <c r="B11" s="5" t="s">
        <v>322</v>
      </c>
      <c r="C11" s="4" t="s">
        <v>71</v>
      </c>
      <c r="D11" s="4" t="s">
        <v>176</v>
      </c>
      <c r="E11" s="4">
        <v>18</v>
      </c>
      <c r="F11" s="4">
        <v>6</v>
      </c>
      <c r="G11" s="4" t="s">
        <v>96</v>
      </c>
      <c r="H11" s="4" t="s">
        <v>361</v>
      </c>
      <c r="I11" s="4">
        <v>109</v>
      </c>
      <c r="J11" s="4" t="s">
        <v>228</v>
      </c>
      <c r="K11" s="4">
        <v>109</v>
      </c>
      <c r="L11" s="4" t="s">
        <v>228</v>
      </c>
      <c r="M11" s="4">
        <v>16</v>
      </c>
      <c r="N11" s="4" t="s">
        <v>229</v>
      </c>
      <c r="O11" s="4">
        <v>59610</v>
      </c>
      <c r="P11" s="4" t="s">
        <v>324</v>
      </c>
      <c r="Q11" s="4" t="s">
        <v>323</v>
      </c>
    </row>
    <row r="12" spans="1:17" ht="12.75">
      <c r="A12" s="4">
        <v>9</v>
      </c>
      <c r="B12" s="5" t="s">
        <v>322</v>
      </c>
      <c r="C12" s="4" t="s">
        <v>71</v>
      </c>
      <c r="D12" s="4" t="s">
        <v>325</v>
      </c>
      <c r="E12" s="4">
        <v>169</v>
      </c>
      <c r="F12" s="4"/>
      <c r="G12" s="4" t="s">
        <v>96</v>
      </c>
      <c r="H12" s="4" t="s">
        <v>326</v>
      </c>
      <c r="I12" s="4">
        <v>109</v>
      </c>
      <c r="J12" s="4" t="s">
        <v>228</v>
      </c>
      <c r="K12" s="4">
        <v>109</v>
      </c>
      <c r="L12" s="4" t="s">
        <v>228</v>
      </c>
      <c r="M12" s="4">
        <v>16</v>
      </c>
      <c r="N12" s="4" t="s">
        <v>229</v>
      </c>
      <c r="O12" s="4">
        <v>59620</v>
      </c>
      <c r="P12" s="4" t="s">
        <v>324</v>
      </c>
      <c r="Q12" s="4" t="s">
        <v>323</v>
      </c>
    </row>
    <row r="13" spans="1:17" ht="12.75">
      <c r="A13" s="4">
        <v>10</v>
      </c>
      <c r="B13" s="5" t="s">
        <v>322</v>
      </c>
      <c r="C13" s="4" t="s">
        <v>71</v>
      </c>
      <c r="D13" s="4" t="s">
        <v>301</v>
      </c>
      <c r="E13" s="4" t="s">
        <v>302</v>
      </c>
      <c r="F13" s="4"/>
      <c r="G13" s="4" t="s">
        <v>96</v>
      </c>
      <c r="H13" s="4" t="s">
        <v>327</v>
      </c>
      <c r="I13" s="4">
        <v>109</v>
      </c>
      <c r="J13" s="4" t="s">
        <v>228</v>
      </c>
      <c r="K13" s="4">
        <v>109</v>
      </c>
      <c r="L13" s="4" t="s">
        <v>228</v>
      </c>
      <c r="M13" s="4">
        <v>16</v>
      </c>
      <c r="N13" s="4" t="s">
        <v>229</v>
      </c>
      <c r="O13" s="4">
        <v>59610</v>
      </c>
      <c r="P13" s="4" t="s">
        <v>324</v>
      </c>
      <c r="Q13" s="4" t="s">
        <v>323</v>
      </c>
    </row>
    <row r="14" spans="1:17" ht="12.75">
      <c r="A14" s="4">
        <v>11</v>
      </c>
      <c r="B14" s="5" t="s">
        <v>322</v>
      </c>
      <c r="C14" s="4" t="s">
        <v>71</v>
      </c>
      <c r="D14" s="4" t="s">
        <v>328</v>
      </c>
      <c r="E14" s="4" t="s">
        <v>329</v>
      </c>
      <c r="F14" s="4"/>
      <c r="G14" s="4" t="s">
        <v>96</v>
      </c>
      <c r="H14" s="4" t="s">
        <v>233</v>
      </c>
      <c r="I14" s="4">
        <v>109</v>
      </c>
      <c r="J14" s="4" t="s">
        <v>228</v>
      </c>
      <c r="K14" s="4">
        <v>109</v>
      </c>
      <c r="L14" s="4" t="s">
        <v>228</v>
      </c>
      <c r="M14" s="4">
        <v>16</v>
      </c>
      <c r="N14" s="4" t="s">
        <v>229</v>
      </c>
      <c r="O14" s="4">
        <v>59600</v>
      </c>
      <c r="P14" s="4" t="s">
        <v>324</v>
      </c>
      <c r="Q14" s="4" t="s">
        <v>323</v>
      </c>
    </row>
    <row r="15" spans="1:17" ht="12.75">
      <c r="A15" s="4">
        <v>12</v>
      </c>
      <c r="B15" s="5" t="s">
        <v>322</v>
      </c>
      <c r="C15" s="4" t="s">
        <v>68</v>
      </c>
      <c r="D15" s="4" t="s">
        <v>330</v>
      </c>
      <c r="E15" s="4">
        <v>140</v>
      </c>
      <c r="F15" s="4"/>
      <c r="G15" s="4" t="s">
        <v>96</v>
      </c>
      <c r="H15" s="4" t="s">
        <v>233</v>
      </c>
      <c r="I15" s="4">
        <v>109</v>
      </c>
      <c r="J15" s="4" t="s">
        <v>228</v>
      </c>
      <c r="K15" s="4">
        <v>109</v>
      </c>
      <c r="L15" s="4" t="s">
        <v>228</v>
      </c>
      <c r="M15" s="4">
        <v>16</v>
      </c>
      <c r="N15" s="4" t="s">
        <v>229</v>
      </c>
      <c r="O15" s="4">
        <v>59600</v>
      </c>
      <c r="P15" s="4" t="s">
        <v>324</v>
      </c>
      <c r="Q15" s="4" t="s">
        <v>323</v>
      </c>
    </row>
    <row r="16" spans="1:17" ht="12.75">
      <c r="A16" s="4">
        <v>13</v>
      </c>
      <c r="B16" s="5" t="s">
        <v>322</v>
      </c>
      <c r="C16" s="4" t="s">
        <v>71</v>
      </c>
      <c r="D16" s="4" t="s">
        <v>331</v>
      </c>
      <c r="E16" s="4" t="s">
        <v>302</v>
      </c>
      <c r="F16" s="4"/>
      <c r="G16" s="4" t="s">
        <v>96</v>
      </c>
      <c r="H16" s="4" t="s">
        <v>332</v>
      </c>
      <c r="I16" s="4">
        <v>109</v>
      </c>
      <c r="J16" s="4" t="s">
        <v>228</v>
      </c>
      <c r="K16" s="4">
        <v>109</v>
      </c>
      <c r="L16" s="4" t="s">
        <v>228</v>
      </c>
      <c r="M16" s="4">
        <v>16</v>
      </c>
      <c r="N16" s="4" t="s">
        <v>229</v>
      </c>
      <c r="O16" s="4">
        <v>59660</v>
      </c>
      <c r="P16" s="4" t="s">
        <v>324</v>
      </c>
      <c r="Q16" s="4" t="s">
        <v>323</v>
      </c>
    </row>
    <row r="17" spans="1:17" ht="12.75">
      <c r="A17" s="4">
        <v>14</v>
      </c>
      <c r="B17" s="5" t="s">
        <v>322</v>
      </c>
      <c r="C17" s="4" t="s">
        <v>71</v>
      </c>
      <c r="D17" s="4" t="s">
        <v>333</v>
      </c>
      <c r="E17" s="4" t="s">
        <v>302</v>
      </c>
      <c r="F17" s="4"/>
      <c r="G17" s="4" t="s">
        <v>96</v>
      </c>
      <c r="H17" s="4" t="s">
        <v>334</v>
      </c>
      <c r="I17" s="4">
        <v>109</v>
      </c>
      <c r="J17" s="4" t="s">
        <v>228</v>
      </c>
      <c r="K17" s="4">
        <v>109</v>
      </c>
      <c r="L17" s="4" t="s">
        <v>228</v>
      </c>
      <c r="M17" s="4">
        <v>16</v>
      </c>
      <c r="N17" s="4" t="s">
        <v>229</v>
      </c>
      <c r="O17" s="4">
        <v>59724</v>
      </c>
      <c r="P17" s="4" t="s">
        <v>324</v>
      </c>
      <c r="Q17" s="4" t="s">
        <v>323</v>
      </c>
    </row>
    <row r="18" spans="1:17" ht="12.75">
      <c r="A18" s="4">
        <v>15</v>
      </c>
      <c r="B18" s="5" t="s">
        <v>339</v>
      </c>
      <c r="C18" s="4" t="s">
        <v>71</v>
      </c>
      <c r="D18" s="4" t="s">
        <v>343</v>
      </c>
      <c r="E18" s="4" t="s">
        <v>302</v>
      </c>
      <c r="F18" s="4"/>
      <c r="G18" s="4" t="s">
        <v>96</v>
      </c>
      <c r="H18" s="4" t="s">
        <v>340</v>
      </c>
      <c r="I18" s="4">
        <v>109</v>
      </c>
      <c r="J18" s="4" t="s">
        <v>228</v>
      </c>
      <c r="K18" s="4">
        <v>109</v>
      </c>
      <c r="L18" s="4" t="s">
        <v>228</v>
      </c>
      <c r="M18" s="4">
        <v>16</v>
      </c>
      <c r="N18" s="4" t="s">
        <v>229</v>
      </c>
      <c r="O18" s="4">
        <v>59619</v>
      </c>
      <c r="P18" s="4" t="s">
        <v>324</v>
      </c>
      <c r="Q18" s="4" t="s">
        <v>323</v>
      </c>
    </row>
    <row r="19" spans="1:17" ht="12.75">
      <c r="A19" s="4"/>
      <c r="B19" s="4"/>
      <c r="C19" s="4"/>
      <c r="D19" s="4"/>
      <c r="E19" s="4"/>
      <c r="F19" s="4"/>
      <c r="G19" s="4"/>
      <c r="H19" s="4"/>
      <c r="I19" s="4"/>
      <c r="J19" s="4"/>
      <c r="K19" s="4"/>
      <c r="L19" s="4"/>
      <c r="M19" s="4"/>
      <c r="N19" s="4"/>
      <c r="O19" s="4"/>
      <c r="P19" s="4"/>
      <c r="Q19" s="4"/>
    </row>
  </sheetData>
  <sheetProtection/>
  <dataValidations count="2">
    <dataValidation type="list" allowBlank="1" showInputMessage="1" showErrorMessage="1" sqref="C4:C19">
      <formula1>hidden_Tabla_2398921</formula1>
    </dataValidation>
    <dataValidation type="list" allowBlank="1" showInputMessage="1" showErrorMessage="1" sqref="G4:G19">
      <formula1>hidden_Tabla_2398922</formula1>
    </dataValidation>
  </dataValidations>
  <printOptions/>
  <pageMargins left="0.75" right="0.75" top="1" bottom="1" header="0.5" footer="0.5"/>
  <pageSetup horizontalDpi="300" verticalDpi="300" orientation="landscape" paperSize="5" r:id="rId1"/>
</worksheet>
</file>

<file path=xl/worksheets/sheet3.xml><?xml version="1.0" encoding="utf-8"?>
<worksheet xmlns="http://schemas.openxmlformats.org/spreadsheetml/2006/main" xmlns:r="http://schemas.openxmlformats.org/officeDocument/2006/relationships">
  <dimension ref="A1:C19"/>
  <sheetViews>
    <sheetView zoomScalePageLayoutView="0" workbookViewId="0" topLeftCell="A3">
      <selection activeCell="B3" sqref="B3"/>
    </sheetView>
  </sheetViews>
  <sheetFormatPr defaultColWidth="9.140625" defaultRowHeight="12.75"/>
  <cols>
    <col min="1" max="1" width="3.00390625" style="0" customWidth="1"/>
    <col min="2" max="2" width="63.421875" style="0" customWidth="1"/>
  </cols>
  <sheetData>
    <row r="1" ht="12.75" hidden="1">
      <c r="B1" t="s">
        <v>9</v>
      </c>
    </row>
    <row r="2" ht="12.75" hidden="1">
      <c r="B2" t="s">
        <v>151</v>
      </c>
    </row>
    <row r="3" spans="1:2" ht="15">
      <c r="A3" s="2" t="s">
        <v>131</v>
      </c>
      <c r="B3" s="2" t="s">
        <v>150</v>
      </c>
    </row>
    <row r="4" spans="1:2" ht="12.75">
      <c r="A4">
        <v>1</v>
      </c>
      <c r="B4" s="8" t="s">
        <v>222</v>
      </c>
    </row>
    <row r="5" spans="1:2" ht="12.75">
      <c r="A5" s="4">
        <v>2</v>
      </c>
      <c r="B5" s="7" t="s">
        <v>299</v>
      </c>
    </row>
    <row r="6" spans="1:2" ht="12.75">
      <c r="A6" s="4">
        <v>3</v>
      </c>
      <c r="B6" s="7" t="s">
        <v>300</v>
      </c>
    </row>
    <row r="7" spans="1:2" ht="12.75">
      <c r="A7" s="4">
        <v>4</v>
      </c>
      <c r="B7" s="7" t="s">
        <v>304</v>
      </c>
    </row>
    <row r="8" spans="1:2" ht="12.75">
      <c r="A8" s="4">
        <v>5</v>
      </c>
      <c r="B8" s="7" t="s">
        <v>360</v>
      </c>
    </row>
    <row r="9" spans="1:2" ht="12.75">
      <c r="A9" s="4">
        <v>6</v>
      </c>
      <c r="B9" s="7" t="s">
        <v>309</v>
      </c>
    </row>
    <row r="10" spans="1:3" ht="12.75">
      <c r="A10" s="4">
        <v>7</v>
      </c>
      <c r="B10" s="7" t="s">
        <v>407</v>
      </c>
      <c r="C10" s="4"/>
    </row>
    <row r="11" spans="1:3" ht="12.75">
      <c r="A11" s="4">
        <v>8</v>
      </c>
      <c r="B11" s="7" t="s">
        <v>408</v>
      </c>
      <c r="C11" s="4"/>
    </row>
    <row r="12" spans="1:3" ht="12.75">
      <c r="A12" s="4">
        <v>9</v>
      </c>
      <c r="B12" s="7" t="s">
        <v>409</v>
      </c>
      <c r="C12" s="4"/>
    </row>
    <row r="13" spans="1:3" ht="12.75">
      <c r="A13" s="4">
        <v>10</v>
      </c>
      <c r="B13" s="7" t="s">
        <v>410</v>
      </c>
      <c r="C13" s="4"/>
    </row>
    <row r="14" spans="1:3" ht="12.75">
      <c r="A14" s="4">
        <v>11</v>
      </c>
      <c r="B14" s="7" t="s">
        <v>411</v>
      </c>
      <c r="C14" s="4"/>
    </row>
    <row r="15" spans="1:3" ht="12.75">
      <c r="A15" s="4">
        <v>12</v>
      </c>
      <c r="B15" s="7" t="s">
        <v>412</v>
      </c>
      <c r="C15" s="4"/>
    </row>
    <row r="16" spans="1:3" ht="12.75">
      <c r="A16" s="4">
        <v>13</v>
      </c>
      <c r="B16" s="7" t="s">
        <v>413</v>
      </c>
      <c r="C16" s="4"/>
    </row>
    <row r="17" spans="1:3" ht="12.75">
      <c r="A17" s="4">
        <v>14</v>
      </c>
      <c r="B17" s="7" t="s">
        <v>414</v>
      </c>
      <c r="C17" s="4"/>
    </row>
    <row r="18" spans="1:3" ht="12.75">
      <c r="A18" s="4">
        <v>15</v>
      </c>
      <c r="B18" s="7" t="s">
        <v>339</v>
      </c>
      <c r="C18" s="4"/>
    </row>
    <row r="19" spans="1:2" ht="12.75">
      <c r="A19" s="9" t="s">
        <v>353</v>
      </c>
      <c r="B19" s="10" t="s">
        <v>353</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P4"/>
  <sheetViews>
    <sheetView zoomScalePageLayoutView="0" workbookViewId="0" topLeftCell="A3">
      <selection activeCell="B4" sqref="B4"/>
    </sheetView>
  </sheetViews>
  <sheetFormatPr defaultColWidth="9.140625" defaultRowHeight="12.75"/>
  <cols>
    <col min="1" max="1" width="3.00390625" style="0" customWidth="1"/>
    <col min="2" max="2" width="34.140625" style="0" customWidth="1"/>
    <col min="3" max="3" width="22.421875" style="0" customWidth="1"/>
    <col min="4" max="4" width="19.140625" style="0" customWidth="1"/>
    <col min="5" max="5" width="22.421875" style="0" customWidth="1"/>
    <col min="6" max="6" width="19.140625" style="0" customWidth="1"/>
    <col min="7" max="7" width="30.8515625" style="0" customWidth="1"/>
    <col min="8" max="8" width="21.57421875" style="0" customWidth="1"/>
    <col min="9" max="9" width="24.7109375" style="0" customWidth="1"/>
    <col min="10" max="10" width="22.57421875" style="0" customWidth="1"/>
    <col min="11" max="11" width="24.00390625" style="0" customWidth="1"/>
    <col min="12" max="12" width="23.140625" style="0" customWidth="1"/>
    <col min="13" max="13" width="37.7109375" style="0" customWidth="1"/>
    <col min="14" max="14" width="32.7109375" style="0" customWidth="1"/>
    <col min="15" max="15" width="34.8515625" style="0" customWidth="1"/>
    <col min="16" max="16" width="15.00390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3" t="s">
        <v>131</v>
      </c>
      <c r="B3" s="3" t="s">
        <v>202</v>
      </c>
      <c r="C3" s="3" t="s">
        <v>203</v>
      </c>
      <c r="D3" s="3" t="s">
        <v>133</v>
      </c>
      <c r="E3" s="3" t="s">
        <v>134</v>
      </c>
      <c r="F3" s="3" t="s">
        <v>204</v>
      </c>
      <c r="G3" s="3" t="s">
        <v>205</v>
      </c>
      <c r="H3" s="3" t="s">
        <v>206</v>
      </c>
      <c r="I3" s="3" t="s">
        <v>207</v>
      </c>
      <c r="J3" s="3" t="s">
        <v>208</v>
      </c>
      <c r="K3" s="3" t="s">
        <v>209</v>
      </c>
      <c r="L3" s="3" t="s">
        <v>210</v>
      </c>
      <c r="M3" s="3" t="s">
        <v>211</v>
      </c>
      <c r="N3" s="3" t="s">
        <v>212</v>
      </c>
      <c r="O3" s="3" t="s">
        <v>213</v>
      </c>
      <c r="P3" s="3" t="s">
        <v>214</v>
      </c>
    </row>
    <row r="4" spans="1:16" ht="12.75">
      <c r="A4" s="4">
        <v>1</v>
      </c>
      <c r="B4" s="4" t="s">
        <v>356</v>
      </c>
      <c r="C4" s="6" t="s">
        <v>365</v>
      </c>
      <c r="D4" s="4" t="s">
        <v>71</v>
      </c>
      <c r="E4" s="4" t="s">
        <v>232</v>
      </c>
      <c r="F4" s="4">
        <v>82</v>
      </c>
      <c r="G4" s="4"/>
      <c r="H4" s="4" t="s">
        <v>96</v>
      </c>
      <c r="I4" s="4" t="s">
        <v>233</v>
      </c>
      <c r="J4" s="4">
        <v>109</v>
      </c>
      <c r="K4" s="4" t="s">
        <v>228</v>
      </c>
      <c r="L4" s="4">
        <v>109</v>
      </c>
      <c r="M4" s="4" t="s">
        <v>228</v>
      </c>
      <c r="N4" s="4">
        <v>16</v>
      </c>
      <c r="O4" s="4" t="s">
        <v>185</v>
      </c>
      <c r="P4" s="4">
        <v>59600</v>
      </c>
    </row>
  </sheetData>
  <sheetProtection/>
  <dataValidations count="3">
    <dataValidation type="list" allowBlank="1" showInputMessage="1" showErrorMessage="1" sqref="D4">
      <formula1>hidden_Tabla_2398941</formula1>
    </dataValidation>
    <dataValidation type="list" allowBlank="1" showInputMessage="1" showErrorMessage="1" sqref="H4">
      <formula1>hidden_Tabla_2398942</formula1>
    </dataValidation>
    <dataValidation type="list" allowBlank="1" showInputMessage="1" showErrorMessage="1" sqref="O4">
      <formula1>hidden_Tabla_2398943</formula1>
    </dataValidation>
  </dataValidations>
  <hyperlinks>
    <hyperlink ref="C4" r:id="rId1" display="contraloriazamora@gmail.com"/>
  </hyperlinks>
  <printOptions/>
  <pageMargins left="0.75" right="0.75" top="1" bottom="1" header="0.5" footer="0.5"/>
  <pageSetup horizontalDpi="300" verticalDpi="300" orientation="landscape" paperSize="5" r:id="rId2"/>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G42" sqref="G42"/>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L23" sqref="L23"/>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Joaquin Navarro Toribio</cp:lastModifiedBy>
  <cp:lastPrinted>2017-06-16T22:07:38Z</cp:lastPrinted>
  <dcterms:created xsi:type="dcterms:W3CDTF">2017-04-24T21:34:58Z</dcterms:created>
  <dcterms:modified xsi:type="dcterms:W3CDTF">2017-06-16T22:07:44Z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